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Users/work/Downloads/"/>
    </mc:Choice>
  </mc:AlternateContent>
  <xr:revisionPtr revIDLastSave="0" documentId="8_{985BC4A1-B304-0E49-93CB-FA25FE0156E7}" xr6:coauthVersionLast="47" xr6:coauthVersionMax="47" xr10:uidLastSave="{00000000-0000-0000-0000-000000000000}"/>
  <bookViews>
    <workbookView xWindow="10080" yWindow="620" windowWidth="37640" windowHeight="18800" xr2:uid="{9325379E-19B1-B24D-B3F2-78AEB3D6CE9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7" i="1" l="1"/>
  <c r="G297" i="1"/>
  <c r="G298" i="1"/>
  <c r="G299" i="1"/>
  <c r="G301" i="1"/>
  <c r="G300" i="1"/>
  <c r="G302" i="1"/>
  <c r="G303" i="1"/>
  <c r="G304" i="1"/>
  <c r="G296" i="1"/>
  <c r="G67" i="1"/>
  <c r="G75" i="1"/>
  <c r="G293" i="1"/>
  <c r="G292" i="1"/>
  <c r="G291" i="1"/>
  <c r="G290" i="1"/>
  <c r="G289" i="1"/>
  <c r="G288" i="1"/>
  <c r="G287" i="1"/>
  <c r="G286" i="1"/>
  <c r="G285" i="1"/>
  <c r="G282" i="1"/>
  <c r="G281" i="1"/>
  <c r="G280" i="1"/>
  <c r="G279" i="1"/>
  <c r="G278" i="1"/>
  <c r="G277" i="1"/>
  <c r="G276" i="1"/>
  <c r="G275" i="1"/>
  <c r="G274" i="1"/>
  <c r="G273" i="1"/>
  <c r="G272" i="1"/>
  <c r="G271" i="1"/>
  <c r="G266" i="1"/>
  <c r="G265" i="1"/>
  <c r="G264" i="1"/>
  <c r="G263" i="1"/>
  <c r="G261" i="1"/>
  <c r="G260" i="1"/>
  <c r="G259" i="1"/>
  <c r="G258" i="1"/>
  <c r="G257" i="1"/>
  <c r="G256" i="1"/>
  <c r="G255" i="1"/>
  <c r="G254" i="1"/>
  <c r="G253" i="1"/>
  <c r="G251" i="1"/>
  <c r="G250" i="1"/>
  <c r="G249" i="1"/>
  <c r="G248" i="1"/>
  <c r="G247" i="1"/>
  <c r="G246" i="1"/>
  <c r="G245" i="1"/>
  <c r="G244" i="1"/>
  <c r="G243" i="1"/>
  <c r="G242" i="1"/>
  <c r="G241" i="1"/>
  <c r="G240" i="1"/>
  <c r="G236" i="1"/>
  <c r="G235" i="1"/>
  <c r="G234" i="1"/>
  <c r="G232" i="1"/>
  <c r="G231" i="1"/>
  <c r="G230" i="1"/>
  <c r="G229" i="1"/>
  <c r="G228" i="1"/>
  <c r="G227" i="1"/>
  <c r="G226" i="1"/>
  <c r="G225" i="1"/>
  <c r="G224" i="1"/>
  <c r="G223" i="1"/>
  <c r="G222" i="1"/>
  <c r="G221" i="1"/>
  <c r="G218" i="1"/>
  <c r="G216" i="1"/>
  <c r="G214" i="1"/>
  <c r="G212" i="1"/>
  <c r="G210" i="1"/>
  <c r="G208" i="1"/>
  <c r="G206" i="1"/>
  <c r="G204" i="1"/>
  <c r="G163" i="1"/>
  <c r="G165" i="1"/>
  <c r="G169" i="1"/>
  <c r="G173" i="1"/>
  <c r="G175" i="1"/>
  <c r="G160" i="1"/>
  <c r="G25" i="1"/>
  <c r="G134" i="1"/>
  <c r="G136" i="1"/>
  <c r="G138" i="1"/>
  <c r="G140" i="1"/>
  <c r="G142" i="1"/>
  <c r="G144" i="1"/>
  <c r="G146" i="1"/>
  <c r="G148" i="1"/>
  <c r="G150" i="1"/>
  <c r="G161" i="1"/>
  <c r="G159" i="1"/>
  <c r="G156" i="1"/>
  <c r="G152" i="1"/>
  <c r="G158" i="1"/>
  <c r="G157" i="1"/>
  <c r="G154" i="1"/>
  <c r="G151" i="1"/>
  <c r="G149" i="1"/>
  <c r="G147" i="1"/>
  <c r="G145" i="1"/>
  <c r="G143" i="1"/>
  <c r="G141" i="1"/>
  <c r="G139" i="1"/>
  <c r="G137" i="1"/>
  <c r="G135" i="1"/>
  <c r="G155" i="1"/>
  <c r="G153" i="1"/>
  <c r="G133" i="1"/>
  <c r="G119" i="1"/>
  <c r="G117" i="1"/>
  <c r="G115" i="1"/>
  <c r="G113" i="1"/>
  <c r="G111" i="1"/>
  <c r="G109" i="1"/>
  <c r="G107" i="1"/>
  <c r="G105" i="1"/>
  <c r="G103" i="1"/>
  <c r="G101" i="1"/>
  <c r="G99" i="1"/>
  <c r="G97" i="1"/>
  <c r="G95" i="1"/>
  <c r="G93" i="1"/>
  <c r="G91" i="1"/>
  <c r="G89" i="1"/>
  <c r="G86" i="1"/>
  <c r="G84" i="1"/>
  <c r="G82" i="1"/>
  <c r="G80" i="1"/>
  <c r="G77" i="1"/>
  <c r="G73" i="1"/>
  <c r="G71" i="1"/>
  <c r="G69" i="1"/>
  <c r="G129" i="1"/>
  <c r="G130" i="1"/>
  <c r="G131" i="1"/>
  <c r="G125" i="1"/>
  <c r="G128" i="1"/>
  <c r="G127" i="1"/>
  <c r="G126" i="1"/>
  <c r="G122" i="1"/>
  <c r="G123" i="1"/>
  <c r="G121" i="1"/>
  <c r="G56" i="1"/>
  <c r="G26" i="1"/>
  <c r="G61" i="1"/>
  <c r="G53" i="1"/>
  <c r="G52" i="1"/>
  <c r="G50" i="1"/>
  <c r="G203" i="1"/>
  <c r="G201" i="1"/>
  <c r="G200" i="1"/>
  <c r="G198" i="1"/>
  <c r="G196" i="1"/>
  <c r="G194" i="1"/>
  <c r="G192" i="1"/>
  <c r="G190" i="1"/>
  <c r="G188" i="1"/>
  <c r="G197" i="1"/>
  <c r="G195" i="1"/>
  <c r="G193" i="1"/>
  <c r="G191" i="1"/>
  <c r="G189" i="1"/>
  <c r="G187" i="1"/>
  <c r="G186" i="1"/>
  <c r="G179" i="1"/>
  <c r="G180" i="1"/>
  <c r="G181" i="1"/>
  <c r="G182" i="1"/>
  <c r="G183" i="1"/>
  <c r="G184" i="1"/>
  <c r="G178" i="1"/>
  <c r="G57" i="1"/>
  <c r="G59" i="1"/>
  <c r="G62" i="1"/>
  <c r="G64" i="1"/>
  <c r="G54" i="1"/>
  <c r="G48" i="1"/>
  <c r="G41" i="1"/>
  <c r="G39" i="1"/>
  <c r="G36" i="1"/>
  <c r="G44" i="1"/>
  <c r="G43" i="1"/>
  <c r="G38" i="1"/>
  <c r="G35" i="1"/>
  <c r="G33" i="1"/>
  <c r="G31" i="1"/>
  <c r="G29" i="1"/>
  <c r="G27" i="1"/>
  <c r="G23" i="1"/>
  <c r="G22" i="1"/>
  <c r="G19" i="1"/>
  <c r="G21" i="1"/>
  <c r="G18" i="1"/>
  <c r="G16" i="1"/>
  <c r="G14" i="1"/>
  <c r="G13" i="1"/>
  <c r="G12" i="1"/>
  <c r="G11" i="1"/>
  <c r="G10" i="1"/>
  <c r="G9" i="1"/>
  <c r="G7" i="1"/>
  <c r="G5" i="1"/>
  <c r="F220" i="1" l="1"/>
  <c r="F45" i="1"/>
  <c r="F314" i="1" s="1"/>
  <c r="F267" i="1"/>
  <c r="F171" i="1"/>
  <c r="F319" i="1" l="1"/>
  <c r="F317" i="1" l="1"/>
  <c r="F318" i="1" l="1"/>
  <c r="F124" i="1" l="1"/>
  <c r="F316" i="1" s="1"/>
  <c r="F88" i="1" l="1"/>
  <c r="F315" i="1" s="1"/>
  <c r="F305" i="1" l="1"/>
  <c r="F320" i="1" s="1"/>
  <c r="F322" i="1" s="1"/>
  <c r="F326" i="1" l="1"/>
  <c r="F324" i="1"/>
  <c r="G326" i="1" l="1"/>
  <c r="G324" i="1"/>
  <c r="F328" i="1"/>
  <c r="F330" i="1" s="1"/>
</calcChain>
</file>

<file path=xl/sharedStrings.xml><?xml version="1.0" encoding="utf-8"?>
<sst xmlns="http://schemas.openxmlformats.org/spreadsheetml/2006/main" count="518" uniqueCount="359">
  <si>
    <t>Description</t>
  </si>
  <si>
    <t>Price</t>
  </si>
  <si>
    <t>Total</t>
  </si>
  <si>
    <t>Basic Text (Hardcover)</t>
  </si>
  <si>
    <t>Basic Text (Softcover)</t>
  </si>
  <si>
    <t>Gift Edition Basic Text</t>
  </si>
  <si>
    <t>Language Code</t>
  </si>
  <si>
    <t>Quantity</t>
  </si>
  <si>
    <t>Item Number</t>
  </si>
  <si>
    <t>1101LN</t>
  </si>
  <si>
    <t>1101LP</t>
  </si>
  <si>
    <t>Basic Text 5th Edition Book 1 &amp; 2: Nederlands</t>
  </si>
  <si>
    <t>Basic Text 5th Edition (Book 1)</t>
  </si>
  <si>
    <t>AF, AR, BM, BG, CH, CR, FL, KA, GE, GR, HE, HI, HU, IS, ID, JP, KN, LV, LT, NE, PL, SH, TA, TH, TU</t>
  </si>
  <si>
    <t>A Spiritual Principle a Day (Softcover Only)</t>
  </si>
  <si>
    <t>EN, FA, SP</t>
  </si>
  <si>
    <t>It Works: How and Why (Softcover)</t>
  </si>
  <si>
    <t>Pocket-sized It Works: How and Why </t>
  </si>
  <si>
    <t>Large-print It Works: How and Why</t>
  </si>
  <si>
    <t xml:space="preserve">Large-print Basic Text </t>
  </si>
  <si>
    <t>Pocket-sized Basic Text (Softcover)</t>
  </si>
  <si>
    <t>Just for Today, Revised—Daily Meditations (Softcover)</t>
  </si>
  <si>
    <t>1140LP</t>
  </si>
  <si>
    <t>EN, SW, SP, RU, PO, NR, LT, JP, IT, HI, HE, GE, FR, FA, DK, PB, FI, GR, TU, LV</t>
  </si>
  <si>
    <t>An Introductory Guide to Narcotics Anonymous</t>
  </si>
  <si>
    <t>Miracles Happen (Softcover)</t>
  </si>
  <si>
    <t>The Narcotics Anonymous Step Working Guides</t>
  </si>
  <si>
    <t>Sponsorship</t>
  </si>
  <si>
    <t>Living Clean: The Journey Continues (Hardcover)</t>
  </si>
  <si>
    <t>Living Clean: The Journey Continues (Softcover)</t>
  </si>
  <si>
    <t>Guiding Principles: The Spirit of Our Traditions (Hardcover)</t>
  </si>
  <si>
    <t>Guiding Principles: The Spirit of Our Traditions (Softcover)</t>
  </si>
  <si>
    <t>NA Survival Kit</t>
  </si>
  <si>
    <t xml:space="preserve">Basic Library </t>
  </si>
  <si>
    <t>White Book 60th Anniversary Special Edition</t>
  </si>
  <si>
    <t>EN, HU, PB, CR, DK, FA, FL, FI, FR, AR, GR, TU, IT, LT, NL, NR, PL, SP, SW, GE, AF, ID, RU</t>
  </si>
  <si>
    <t>EN, FA, PB, SP</t>
  </si>
  <si>
    <t>EN, IT, PB, DK, FA, FI, FR, HE, AR, HU, SW, JP, LT, NR, PL, PO, RU, SP, HI, LV</t>
  </si>
  <si>
    <t>EN, SW, SP, RU, NR, IT, FA, PL, HU, GR, PB, LV, DK, JP, LT, FR</t>
  </si>
  <si>
    <t>EN, SP, PB, SW</t>
  </si>
  <si>
    <t>EN</t>
  </si>
  <si>
    <t>NL</t>
  </si>
  <si>
    <r>
      <t>2026</t>
    </r>
    <r>
      <rPr>
        <sz val="21"/>
        <color rgb="FFD53E25"/>
        <rFont val="Helvetica Neue Medium"/>
      </rPr>
      <t xml:space="preserve"> NAWS Price Sheet</t>
    </r>
  </si>
  <si>
    <t>BOOKS</t>
  </si>
  <si>
    <t>EN, SW, SP, RU, PO, PL, NR, LT, IT, HU, GE, FR, FA, PB, GR, JP</t>
  </si>
  <si>
    <t>NA White Booklet</t>
  </si>
  <si>
    <t>In Times of Illness (Revised)</t>
  </si>
  <si>
    <t>The Group Booklet (Revised)</t>
  </si>
  <si>
    <t>Behind the Walls</t>
  </si>
  <si>
    <t>EN, SP, RU, PO, PL, NR, LT, IT, HU, HE, GE, FR, FA, DK, PB</t>
  </si>
  <si>
    <t>EN, SW, SP, RU, PO, PL, NR, LT, JP, IT, HU, GE, FA, PB, SL, FR</t>
  </si>
  <si>
    <t>Working Step Four in NA</t>
  </si>
  <si>
    <t>NA: A Resource in Your Community</t>
  </si>
  <si>
    <t>EN, TU, SW, SP, RU, PO, PL, NR, LT, IT, FR, FA, BG, PB, FI, TA</t>
  </si>
  <si>
    <r>
      <t>BOOKLETS</t>
    </r>
    <r>
      <rPr>
        <b/>
        <sz val="8"/>
        <color rgb="FF002060"/>
        <rFont val="Helvetica"/>
        <family val="2"/>
      </rPr>
      <t xml:space="preserve"> </t>
    </r>
    <r>
      <rPr>
        <sz val="7"/>
        <color rgb="FF002060"/>
        <rFont val="Helvetica"/>
        <family val="2"/>
      </rPr>
      <t xml:space="preserve">(IN ORDER TO RECEIVE THE DISCOUNTED PRICE ON BOOKLETS, YOU MUST PURCHASE </t>
    </r>
    <r>
      <rPr>
        <b/>
        <sz val="7"/>
        <color rgb="FF002060"/>
        <rFont val="Helvetica"/>
        <family val="2"/>
      </rPr>
      <t>100</t>
    </r>
    <r>
      <rPr>
        <sz val="7"/>
        <color rgb="FF002060"/>
        <rFont val="Helvetica"/>
        <family val="2"/>
      </rPr>
      <t xml:space="preserve"> OR MORE OF AN INDIVIDUAL ITEM)</t>
    </r>
  </si>
  <si>
    <t>IP #2 The Group</t>
  </si>
  <si>
    <t>IP #17 For Those in Treatment</t>
  </si>
  <si>
    <t>IP #21 The Loner</t>
  </si>
  <si>
    <t>IP #24 Money Matters: Self-Support in NA</t>
  </si>
  <si>
    <t>IP #28 Funding NA Services</t>
  </si>
  <si>
    <t>IP #30 Mental Health in Recovery</t>
  </si>
  <si>
    <t>EN, SW, SP, RU, PO, PL, NR, LT, IT, ID, HU, GE, FA, DK, PB, FR, NE </t>
  </si>
  <si>
    <t>EN, SW, SP, RU, PO, PL, NR, IT, HU, GE, FI, FA, PB, BM, AR, TA </t>
  </si>
  <si>
    <t>EN, IT, AN, AR, PB, DK, FA, FI, FR, GE, HU, SW, LT, MP, NL, NR,
PL, PO, RU, SP, HE, LT, AF, UA </t>
  </si>
  <si>
    <t>EN, TU, SP, RU, PO, PL, NR, NE, NL, IT, GE, FR, FA, DK, PB, AR, AF, HU, SW </t>
  </si>
  <si>
    <t>EN, DK, FA, FI, FR, HU, ID, PB, SP, SW, PL, RU </t>
  </si>
  <si>
    <t>IP #1 Who, What, How, and Why</t>
  </si>
  <si>
    <t>IP #5 Another Look</t>
  </si>
  <si>
    <t>IP #6 Recovery &amp; Relapse</t>
  </si>
  <si>
    <t>IP #7 Am I an Addict?</t>
  </si>
  <si>
    <t>IP #8 Just for Today</t>
  </si>
  <si>
    <t>IP #9 Living the Program</t>
  </si>
  <si>
    <t>IP #11 Sponsorship, Revised</t>
  </si>
  <si>
    <t>IP #12 The Triangle of Self-Obsession</t>
  </si>
  <si>
    <t>EN, FI, LV, KN, JP, IT, ID, IS, HU, HI, HE, GR, AF, FR, MT, FL,
FA, ET, DK, CR, CH, BG, PB, BE, AR, AN, GE, SP, OR, SR, CS, CT, KO, AM, UR, UA, TU, TH, TA, LT, SH, BM, SL, SK, RU, PA, PO, PL, NR, NE, NL, MP, ZU, SW, BN, KA, ASL, SI, AZ, KK, RO</t>
  </si>
  <si>
    <t>EN, FL, JP, IT, ID, IS, HU, HI, HE, GR, GE, AF, FI, LT, FA, ET, AN, DK, CR, CH, BG, PB, BE, AR, FR, SL, OR, CT, KO, UR, UA, TU, TH, TA, SW, KN, SP, LV, SK, RU, PO, PL, NR, NE, NL, MP, BM, ZU, SH, BN, KA, CS, SR, RO, AZ</t>
  </si>
  <si>
    <t>EN, FA, ID, IS, HU, HI, GR, GE, FR, AN, FL, LV, DK, CR, CH, BG, PB, BE, AR, FI, PO, KO, UA, TU,TH, SW, SH, SP, IT, RU, JP, PL, NR, NE, NL, MP, BM, LT, CT, SL, TA, AF, KA, BN, CS, SK, AZ</t>
  </si>
  <si>
    <t>EN, KN, AN, BE, PB, DK, FA, FI, FR, GE, HE, HI, HU, AF, IT, TU, LT, MP, NL, NE, NR, PL, PO, RU, SP, SW, TH, IS, AR, ZU, TA, BN, UA, ID, SK, BG</t>
  </si>
  <si>
    <t>EN, FA, HU, HI, HE, GR, GE, FR, AF, FL, JP, ET, DK, CR, CH, PB, AR, AN, FI, PL, KO, UA, TU, TH, SW, SP, SL, ID, PO, IT, NR, NE, NL, MP, LT, LV, CT, RU, TA, IS, BM, SK, PL, BG, CS </t>
  </si>
  <si>
    <t>EN, IT, AN, AR, PB, BG, DK, FA, FI, FR, GE, HE, AF, HU, TH, LV, LT, MP, NL, NR, PL, PO, RU, SK, SP, SW, HI, TU, ID, KA, NE, TA, BN, UA, CS </t>
  </si>
  <si>
    <t>IP #13 By Young Addicts, For Young Addicts</t>
  </si>
  <si>
    <t>EN, LT, PB, DK, FA, FI, FR, GE, HE, HU, AN, IT, KO, NL, NR, PL, PO, RU, SP, SW, TH, TU, IS, AR, TA, GR, UA, SK </t>
  </si>
  <si>
    <t>IP #14 One Addict's Experience...</t>
  </si>
  <si>
    <t>EN, FL, AN, IS, HU, GR, GE, IT, FI, JP, FA, DK, CR, CH, PB, AR, FR, PO, KO, UA, TU, TH, SW, ID, RU, CT, PL, NR, NL, MP, LT, LV, SP, SL, AF, BM, NE, TA, BN, CS, HI, SK </t>
  </si>
  <si>
    <t>IP #15 PI and the NA Member</t>
  </si>
  <si>
    <t>IP #16 For the Newcomer</t>
  </si>
  <si>
    <t>IP #19 Self-Acceptance</t>
  </si>
  <si>
    <t>IP #20 H&amp;I Service and the NA Member</t>
  </si>
  <si>
    <t>IP #22 Welcome to NA</t>
  </si>
  <si>
    <t>IP #26 Accessibility for Those with Additional Needs</t>
  </si>
  <si>
    <t>IP #23 Staying Clean on the Outside</t>
  </si>
  <si>
    <t>IP #27 For the Parents or Guardians of Young People in NA</t>
  </si>
  <si>
    <t>IP #29 An Introduction to NA Meetings</t>
  </si>
  <si>
    <t>EN, MP, BE, PB, DK, FA, FR, GE, HU, IS, AN, LT, TH, NL, NE, NR, PL, PO, RU, SP, SW, IT, TU, AF, TA, BN, UA, CS </t>
  </si>
  <si>
    <t>EN, FL, AN, ID, IS, HU, HI, HE, GR, GE, JP, FI, KN, FA, ET, DK, CR, CH, PB, BE, AR, FR, PO, CT, KO, UA, TU, TH, SW, SH, SP, IT, RU, ZU, PL, NR, NE, NL, MP, BM, LT, LV, SL, TA, AF, KA, SK, CS, BG </t>
  </si>
  <si>
    <t>EN, FL, AN, HU, HI, HE, GR, GE, IT, FI, JP, FA, DK, CR, CH, BG, PB, AR, FR, PO, KO, UA, TU, SW, SH, SP, ID, RU, CT, PL, NR, NE, NL, MP, LT, LV, SL, IS, AF, BM, BN, KA, TA, SK, CS, BE</t>
  </si>
  <si>
    <t>EN, LT, PB, DK, FA, FR, GE, HU, IS, AN, LV, SW, MP, NL, NE, NR, PL, RU, SP, IT, AF, TA, BN, ID </t>
  </si>
  <si>
    <t>EN, FA, AF, IS, HU, HI, HE, GR, GE, FR, IT, FL, JP, DK, CR, CH, BG, PB, BE, AR, AN, FI, PO, CT, KO, UA, TU, TH, SW, SH, SP, ID, RU, ZU, PL, NR, NE, NL, MP, BM, LT, LV, SL, TA </t>
  </si>
  <si>
    <t>EN, FL, HU, HI, GR, GE, AN, FI, LV, FA, DK, CR, CH, PB, AR, FR, PO, KO, UA, TU, TH, SW, SP, IT, RU, JP, PL, NR, NL, BM, LT, CT, SL, ID, IS, AF, NE, TA, BN </t>
  </si>
  <si>
    <t>EN, SP, RU, NR, IT, GE, FA, DK, PB, FI, FR, HU, SW, AR, PL </t>
  </si>
  <si>
    <t>EN, TU, SP, RU, PL, NR, NL, IT, HU, GE, FR, FA, DK, PB, PO, FI, TA, ID, AR, LT </t>
  </si>
  <si>
    <t>EN, TU, SP, RU, PO, PL, NR, IT, HE, DK, CH, PB, AR, AF, JP, FA, TH, FI, FR, HU, SW </t>
  </si>
  <si>
    <t>SERVICE PRODUCTS</t>
  </si>
  <si>
    <t>H&amp;I Handbook with Audio CD</t>
  </si>
  <si>
    <t>2101G</t>
  </si>
  <si>
    <t>2102A</t>
  </si>
  <si>
    <t>2102B</t>
  </si>
  <si>
    <t>Handbook for NA Newsletters</t>
  </si>
  <si>
    <t>Outreach Resource Information</t>
  </si>
  <si>
    <t>Additional Needs Resource Information</t>
  </si>
  <si>
    <t>Virtual Meeting Basics</t>
  </si>
  <si>
    <t>Group Trusted Servants: Roles and Responsibilities</t>
  </si>
  <si>
    <t>NA Groups &amp; Medication</t>
  </si>
  <si>
    <t>Principles and Leadership in NA Service</t>
  </si>
  <si>
    <t>Social Media and Our Guiding Principles</t>
  </si>
  <si>
    <t>Membership Survey</t>
  </si>
  <si>
    <t>European Membership Survey</t>
  </si>
  <si>
    <t>NA &amp; Persons Receiving Medication-Assisted Treatment</t>
  </si>
  <si>
    <t>PR Folder</t>
  </si>
  <si>
    <t>Information about NA</t>
  </si>
  <si>
    <t>SPECIALTY ITEMS</t>
  </si>
  <si>
    <t>Wooden Box</t>
  </si>
  <si>
    <t>SPAD Box</t>
  </si>
  <si>
    <t>A Spiritual Principle a Day Special Edition</t>
  </si>
  <si>
    <t>SPAD Wooden Box &amp; Special Edition</t>
  </si>
  <si>
    <t>Wooden Box/Living Clean Special Edition Bundle</t>
  </si>
  <si>
    <t>1501B</t>
  </si>
  <si>
    <t>1155B</t>
  </si>
  <si>
    <t>1110B</t>
  </si>
  <si>
    <t>1110S</t>
  </si>
  <si>
    <t>COLOR POSTERS</t>
  </si>
  <si>
    <t>Concepts Poster</t>
  </si>
  <si>
    <t>Steps Poster</t>
  </si>
  <si>
    <t>Traditions Poster</t>
  </si>
  <si>
    <t>World Region Map Banner (60" x 84")</t>
  </si>
  <si>
    <t>World Region Map Banner (45" x 63")</t>
  </si>
  <si>
    <t>Poster: Demographics (35" x 84")</t>
  </si>
  <si>
    <t>MISC ITEMS</t>
  </si>
  <si>
    <t>Group Starter Kit</t>
  </si>
  <si>
    <t>7th Tradition Box</t>
  </si>
  <si>
    <t>Group Reading Cards (Set of 7)</t>
  </si>
  <si>
    <t>Twelve Steps Poster (23" x 35")</t>
  </si>
  <si>
    <t>Twelve Traditions Poster (23" x 35")</t>
  </si>
  <si>
    <t>Twelve Concepts Poster (23" x 35")</t>
  </si>
  <si>
    <t>Literature Rack (Wire, 8-Pocket)</t>
  </si>
  <si>
    <t>Literature Rack (Wire, 16-Pocket)</t>
  </si>
  <si>
    <t>JFT Journal</t>
  </si>
  <si>
    <t>Basic Mug</t>
  </si>
  <si>
    <t>PR Week Awareness Note Cube</t>
  </si>
  <si>
    <t>Sponsorship Medallion &amp; Silver Keychain Bundle</t>
  </si>
  <si>
    <t>9603B</t>
  </si>
  <si>
    <t>NA Service Prayer Poster (17½" x 23")</t>
  </si>
  <si>
    <t>Just for Today Poster (17½" x 23")</t>
  </si>
  <si>
    <t>Third Step Prayer Poster (17½" x 23")</t>
  </si>
  <si>
    <t>Serenity Prayer Poster (17½" x 23")</t>
  </si>
  <si>
    <t>My Gratitude Speaks Poster (17½" x 23")</t>
  </si>
  <si>
    <t>MULTIMEDIA PRODUCTS</t>
  </si>
  <si>
    <t>NA White Booklet-ASL DVD</t>
  </si>
  <si>
    <t>1500ASL</t>
  </si>
  <si>
    <t>PR Pen (Set of 25)</t>
  </si>
  <si>
    <t>PR Totebag (Set of 25)</t>
  </si>
  <si>
    <t>SERVICE PAMPHLETS</t>
  </si>
  <si>
    <t>EN, SW, SP, PO, PL, NR, IT, HE, FR, FA, FI, RU, AR, HU, PB, TU </t>
  </si>
  <si>
    <t>EN, SW, SP, RU, PO, NR, LT, IT, FR, FI, FA, PB, AR, HU, TU, RU </t>
  </si>
  <si>
    <t>EN, IT, PB, FA, FI, FR, GE, AR, HE, SW, LT, NR, PL, PO, RU, SP, GR, DK, HU, TU, ID </t>
  </si>
  <si>
    <t>EN, SW, SP, PO, NR, IT, HU, HE, GR, GE, FR, FI, FA, DK, RU, PL</t>
  </si>
  <si>
    <t>EN, SP, NR, IT, GE, FA, PL, RU, FR, SW </t>
  </si>
  <si>
    <t>EN, SP, RU, PO, NR, IT, GE, FR, FI, DK, FA, PL, PB, HU </t>
  </si>
  <si>
    <t>EN, SW, SP, PL, IT, ID, HU, GE, FR, PB, FA </t>
  </si>
  <si>
    <t>EN, CT, SW, SP, NR, IT, ID, HU, GR, GE, FR, CH, AR, FA, PB, PL, SL, FI, RU </t>
  </si>
  <si>
    <t>EN, DK, SP, SW, FA, NR, IT, RU, FR</t>
  </si>
  <si>
    <t>Commemorative Living Clean</t>
  </si>
  <si>
    <t>KEYTAGS</t>
  </si>
  <si>
    <t>Welcome (White)</t>
  </si>
  <si>
    <t>60 Days (Green)</t>
  </si>
  <si>
    <t>90 Days (Red)</t>
  </si>
  <si>
    <t>6 Months (Blue)</t>
  </si>
  <si>
    <t>9 Months (Yellow)</t>
  </si>
  <si>
    <t>1 Year (Moonglow)</t>
  </si>
  <si>
    <t>18 Months (Grey)</t>
  </si>
  <si>
    <t>Multiple Years (Black)</t>
  </si>
  <si>
    <t>CHIPS</t>
  </si>
  <si>
    <t>BRONZE MEDALLIONS</t>
  </si>
  <si>
    <t>18 Months</t>
  </si>
  <si>
    <t>Year</t>
  </si>
  <si>
    <t>Color</t>
  </si>
  <si>
    <t>Description (Indicate Color &amp; Year)</t>
  </si>
  <si>
    <t>Subtotal Page 2</t>
  </si>
  <si>
    <t>Subtotal Page 1</t>
  </si>
  <si>
    <t>Subtotal Page 3</t>
  </si>
  <si>
    <t>Subtotal Page 4</t>
  </si>
  <si>
    <t>Subtotal Page 5</t>
  </si>
  <si>
    <t>Subtotal Page 6</t>
  </si>
  <si>
    <t>Subtotal Page 7</t>
  </si>
  <si>
    <t>Single Purchase Discounts</t>
  </si>
  <si>
    <t>SUBTOTAL PAGE 1</t>
  </si>
  <si>
    <t>SUBTOTAL PAGE 2</t>
  </si>
  <si>
    <t>SUBTOTAL PAGE 3</t>
  </si>
  <si>
    <t>SUBTOTAL PAGE 4</t>
  </si>
  <si>
    <t>SUBTOTAL PAGE 5</t>
  </si>
  <si>
    <t>SUBTOTAL PAGE 6</t>
  </si>
  <si>
    <t>SUBTOTAL PAGE 7</t>
  </si>
  <si>
    <t>SUBTOTAL (all pages)</t>
  </si>
  <si>
    <t>$0.01 -- $499.00 = 0%</t>
  </si>
  <si>
    <t>$500.00 -- $2,499.00 = 6.5%</t>
  </si>
  <si>
    <t>$2,500.00 -- $4,999.00 = 8%</t>
  </si>
  <si>
    <t>Shipping &amp; Handling Fee Schedule</t>
  </si>
  <si>
    <t>$0.01 -- $25.00 add $6.00</t>
  </si>
  <si>
    <t>$25.01 -- $50.00 add $9.00</t>
  </si>
  <si>
    <t>$50.01 -- $150.00 add 17%</t>
  </si>
  <si>
    <t>$150.01 -- $500.00 add 12%</t>
  </si>
  <si>
    <t>$500.01 -- and up add 8%</t>
  </si>
  <si>
    <t>Subtract Discounts</t>
  </si>
  <si>
    <t>Add Shipping &amp; Handling Fee</t>
  </si>
  <si>
    <t>Add Sales Tax</t>
  </si>
  <si>
    <t>ORDER TOTAL</t>
  </si>
  <si>
    <t>MAKE CHECKS PAYABLE TO NAWS, INC.</t>
  </si>
  <si>
    <t>Sales Tax %</t>
  </si>
  <si>
    <t>(Enter Sales Tax %)</t>
  </si>
  <si>
    <t xml:space="preserve">Ship to: </t>
  </si>
  <si>
    <t>City</t>
  </si>
  <si>
    <t>State</t>
  </si>
  <si>
    <t>Phone</t>
  </si>
  <si>
    <t>Email</t>
  </si>
  <si>
    <t>Zip</t>
  </si>
  <si>
    <t xml:space="preserve">Invoice to: </t>
  </si>
  <si>
    <t>Customer ID (found in the upper right corner of invoice)</t>
  </si>
  <si>
    <t>If ordering for a group, area, region, treatment or correctional facility, please indicate.</t>
  </si>
  <si>
    <t>Name</t>
  </si>
  <si>
    <t>Indiv./Grp.</t>
  </si>
  <si>
    <t>Area</t>
  </si>
  <si>
    <t>Region</t>
  </si>
  <si>
    <t>Street Address</t>
  </si>
  <si>
    <t>Organization</t>
  </si>
  <si>
    <t>9080C</t>
  </si>
  <si>
    <t>9080S</t>
  </si>
  <si>
    <t>9080T</t>
  </si>
  <si>
    <t>9081C</t>
  </si>
  <si>
    <t>9081S</t>
  </si>
  <si>
    <t>9081T</t>
  </si>
  <si>
    <t>EN, SP, RU, PO, PL, NR, MP, LT, IT, HU, GE, FR, FI, FA, DK, PB, SW, TU, TA, HI</t>
  </si>
  <si>
    <t>EN, JP, AN, ASL, BE, PB, FA, FL, FR, GE, GR, AF, IT, KO, LT, MT, NR, PO, RU, SL, SP, SW, TU, HI, IS, KA, KN, TA, AR, ZU, UA</t>
  </si>
  <si>
    <r>
      <t xml:space="preserve">Line-numbered Basic Text </t>
    </r>
    <r>
      <rPr>
        <sz val="8"/>
        <color theme="1"/>
        <rFont val="Helvetica"/>
        <family val="2"/>
      </rPr>
      <t>- EN, SP</t>
    </r>
  </si>
  <si>
    <t>EN, MP, PB, CR, DK, FA, FL, FI, FR, GE, HE, ID, AF, LT, KO, NL, NR, PL, PO, RU, SL, SP, SW, TH, UA, IT, ZU, AR, TU, TA, HI, SK, AZ</t>
  </si>
  <si>
    <t>EN, FA, HU, HI, GR, GE, FR, AF, FL, JP, DK, CR, CH, PB, AN, AR, FI, PO, KO, UA, TU, TH, SW, SP, ID, RU, IT, PL, NR, NL, LT, LV, CT, SL, IS, KA, NE, TA, BN, SK, AZ </t>
  </si>
  <si>
    <t>EN, AN, FL, AR, HU, HI, HE, GR, GE, IT, FI, JP, FA, DK, CR, CH, BG, PB, BE, FR, RU, CT, KO, UA, TU, TH, SW, ID, SL, ZU, PO, PL, NE, NL, NR, MP, LT, SP, BM, KN, TA, IS, AF, KA, LV, BN, CS, SK, AZ</t>
  </si>
  <si>
    <t>LARGE PRINT IPs</t>
  </si>
  <si>
    <t>3101LP</t>
  </si>
  <si>
    <t>Large-Print IP #1 Who, What, How, and Why</t>
  </si>
  <si>
    <t>Large-Print IP #2 The Group</t>
  </si>
  <si>
    <t>Large-Print IP #5 Another Look</t>
  </si>
  <si>
    <t>Large-Print IP #6 Recovery &amp; Relapse</t>
  </si>
  <si>
    <t>Large-Print IP #7 Am I an Addict?</t>
  </si>
  <si>
    <t>Large-Print IP #8 Just For Today</t>
  </si>
  <si>
    <t>Large-Print IP #9 Living the Program</t>
  </si>
  <si>
    <t>Large-Print IP #11 Sponsorship, Revised</t>
  </si>
  <si>
    <t>Large-Print IP #16 For the Newcomer</t>
  </si>
  <si>
    <t>3102LP</t>
  </si>
  <si>
    <t>3105LP</t>
  </si>
  <si>
    <t>3106LP</t>
  </si>
  <si>
    <t>3107LP</t>
  </si>
  <si>
    <t>3108LP</t>
  </si>
  <si>
    <t>3109LP</t>
  </si>
  <si>
    <t>3111LP</t>
  </si>
  <si>
    <t>3116LP</t>
  </si>
  <si>
    <t>1500H&amp;I</t>
  </si>
  <si>
    <t>1500LP</t>
  </si>
  <si>
    <t>NA White Booklet Large-Print</t>
  </si>
  <si>
    <t>3129H&amp;I</t>
  </si>
  <si>
    <t>Large-Print IP #22 Welcome to NA</t>
  </si>
  <si>
    <t>3122LP</t>
  </si>
  <si>
    <r>
      <t xml:space="preserve">H&amp;I Basics </t>
    </r>
    <r>
      <rPr>
        <sz val="8"/>
        <color theme="1"/>
        <rFont val="Helvetica"/>
        <family val="2"/>
      </rPr>
      <t>- EN, GE, SP, PB</t>
    </r>
  </si>
  <si>
    <r>
      <t xml:space="preserve">Public Relations Handbook </t>
    </r>
    <r>
      <rPr>
        <sz val="8"/>
        <color theme="1"/>
        <rFont val="Helvetica"/>
        <family val="2"/>
      </rPr>
      <t>(Regular 3-hole punch paper)</t>
    </r>
  </si>
  <si>
    <r>
      <t>Public Relations Handbook</t>
    </r>
    <r>
      <rPr>
        <sz val="8"/>
        <color theme="1"/>
        <rFont val="Helvetica"/>
        <family val="2"/>
      </rPr>
      <t xml:space="preserve"> (A4-4-hole punch paper)</t>
    </r>
  </si>
  <si>
    <r>
      <t xml:space="preserve">PR Basics </t>
    </r>
    <r>
      <rPr>
        <sz val="8"/>
        <color theme="1"/>
        <rFont val="Helvetica"/>
        <family val="2"/>
      </rPr>
      <t>- EN, GE, SP, PB, FA, SW, PL</t>
    </r>
  </si>
  <si>
    <r>
      <t xml:space="preserve">A Guide to World Services in NA, 2023-2026 </t>
    </r>
    <r>
      <rPr>
        <sz val="8"/>
        <color theme="1"/>
        <rFont val="Helvetica"/>
        <family val="2"/>
      </rPr>
      <t>- EN, SP</t>
    </r>
  </si>
  <si>
    <r>
      <t xml:space="preserve">Literature Committee Handbook </t>
    </r>
    <r>
      <rPr>
        <sz val="8"/>
        <color theme="1"/>
        <rFont val="Helvetica"/>
        <family val="2"/>
      </rPr>
      <t>(Revised 4/91)</t>
    </r>
  </si>
  <si>
    <r>
      <t xml:space="preserve">A Guide to Phoneline Service </t>
    </r>
    <r>
      <rPr>
        <sz val="8"/>
        <color theme="1"/>
        <rFont val="Helvetica"/>
        <family val="2"/>
      </rPr>
      <t>- EN, FA</t>
    </r>
  </si>
  <si>
    <r>
      <t>Treasurer's Handbook, Revised</t>
    </r>
    <r>
      <rPr>
        <sz val="8"/>
        <color theme="1"/>
        <rFont val="Helvetica"/>
        <family val="2"/>
      </rPr>
      <t xml:space="preserve"> - EN, IT, SP</t>
    </r>
  </si>
  <si>
    <r>
      <t xml:space="preserve">Group Treasurer's Workbook, Revised </t>
    </r>
    <r>
      <rPr>
        <sz val="8"/>
        <color theme="1"/>
        <rFont val="Helvetica"/>
        <family val="2"/>
      </rPr>
      <t>- EN, LT, SP</t>
    </r>
  </si>
  <si>
    <r>
      <t xml:space="preserve">A Guide to Local Services in NA, 2023 Version </t>
    </r>
    <r>
      <rPr>
        <sz val="8"/>
        <color theme="1"/>
        <rFont val="Helvetica"/>
        <family val="2"/>
      </rPr>
      <t>- EN, GE, SP</t>
    </r>
  </si>
  <si>
    <r>
      <t xml:space="preserve">Institutional Group Guide </t>
    </r>
    <r>
      <rPr>
        <sz val="8"/>
        <color theme="1"/>
        <rFont val="Helvetica"/>
        <family val="2"/>
      </rPr>
      <t>- EN, PB</t>
    </r>
  </si>
  <si>
    <r>
      <t xml:space="preserve">Planning Basics </t>
    </r>
    <r>
      <rPr>
        <sz val="8"/>
        <color theme="1"/>
        <rFont val="Helvetica"/>
        <family val="2"/>
      </rPr>
      <t>- EN, SP, FA</t>
    </r>
  </si>
  <si>
    <r>
      <t xml:space="preserve">Phoneline Basics </t>
    </r>
    <r>
      <rPr>
        <sz val="8"/>
        <color theme="1"/>
        <rFont val="Helvetica"/>
        <family val="2"/>
      </rPr>
      <t>- EN, SP, FA</t>
    </r>
  </si>
  <si>
    <r>
      <t>Group Treasurer's Record Pad, Revised</t>
    </r>
    <r>
      <rPr>
        <sz val="8"/>
        <color theme="1"/>
        <rFont val="Helvetica"/>
        <family val="2"/>
      </rPr>
      <t xml:space="preserve"> (records for 13 months)</t>
    </r>
  </si>
  <si>
    <t>NA Wallet Card (Group Readings) (Bundle of 15)</t>
  </si>
  <si>
    <t>Vinyl Poster (28" x 40") (Set of 3 below)</t>
  </si>
  <si>
    <t>4100KIT</t>
  </si>
  <si>
    <t>4108KIT</t>
  </si>
  <si>
    <r>
      <t xml:space="preserve">Just for Today DVD </t>
    </r>
    <r>
      <rPr>
        <sz val="9"/>
        <color theme="1"/>
        <rFont val="Helvetica"/>
        <family val="2"/>
      </rPr>
      <t>(Running time: 20:17)</t>
    </r>
  </si>
  <si>
    <r>
      <t>It Works: How and Why - Audio CD</t>
    </r>
    <r>
      <rPr>
        <sz val="9"/>
        <color theme="1"/>
        <rFont val="Helvetica"/>
        <family val="2"/>
      </rPr>
      <t xml:space="preserve"> (MP3 player/reader)</t>
    </r>
  </si>
  <si>
    <r>
      <t xml:space="preserve">Sponsorship Medallion </t>
    </r>
    <r>
      <rPr>
        <sz val="9"/>
        <color theme="1"/>
        <rFont val="Helvetica"/>
        <family val="2"/>
      </rPr>
      <t>(Sponsorship Day: 1-December)</t>
    </r>
  </si>
  <si>
    <r>
      <t>I Serve Pin</t>
    </r>
    <r>
      <rPr>
        <sz val="9"/>
        <color theme="1"/>
        <rFont val="Helvetica"/>
        <family val="2"/>
      </rPr>
      <t xml:space="preserve"> (Service Day: 1-May)</t>
    </r>
  </si>
  <si>
    <r>
      <t xml:space="preserve">Literature Rack </t>
    </r>
    <r>
      <rPr>
        <sz val="9"/>
        <color theme="1"/>
        <rFont val="Helvetica"/>
        <family val="2"/>
      </rPr>
      <t>(Wire, 20-Pocket)</t>
    </r>
  </si>
  <si>
    <r>
      <t xml:space="preserve">Visions for NA Service Poster (28" x 28") </t>
    </r>
    <r>
      <rPr>
        <sz val="8"/>
        <color theme="1"/>
        <rFont val="Helvetica"/>
        <family val="2"/>
      </rPr>
      <t>- EN, AF, FR, IT, SP</t>
    </r>
  </si>
  <si>
    <r>
      <t xml:space="preserve">Visions for NA Service Poster (36" x 36") </t>
    </r>
    <r>
      <rPr>
        <sz val="8"/>
        <color theme="1"/>
        <rFont val="Helvetica"/>
        <family val="2"/>
      </rPr>
      <t>- EN, IT, SP</t>
    </r>
  </si>
  <si>
    <t>MEDALLION HOLDERS</t>
  </si>
  <si>
    <t>TRIPLATE VARIATIONS</t>
  </si>
  <si>
    <t>Violet/pearl/black</t>
  </si>
  <si>
    <t>Purple/dark blue/black….....................................Red/pearl/black</t>
  </si>
  <si>
    <t>Red/pearl/black</t>
  </si>
  <si>
    <t>Black/silver/gold…..........................Blue/pearl/black</t>
  </si>
  <si>
    <t>Keychain for etched (Silver)</t>
  </si>
  <si>
    <t>Keychain for bronze (Black)</t>
  </si>
  <si>
    <t>Keychain for bronze (Satin Gold)</t>
  </si>
  <si>
    <t>Keychain for bronze (Bronze)</t>
  </si>
  <si>
    <t>1601H&amp;I</t>
  </si>
  <si>
    <r>
      <t xml:space="preserve">If your order </t>
    </r>
    <r>
      <rPr>
        <b/>
        <sz val="11"/>
        <color theme="1"/>
        <rFont val="Helvetica"/>
        <family val="2"/>
      </rPr>
      <t>SUBTOTAL</t>
    </r>
    <r>
      <rPr>
        <sz val="11"/>
        <color theme="1"/>
        <rFont val="Helvetica"/>
        <family val="2"/>
      </rPr>
      <t xml:space="preserve"> (</t>
    </r>
    <r>
      <rPr>
        <i/>
        <sz val="11"/>
        <color theme="1"/>
        <rFont val="Helvetica"/>
        <family val="2"/>
      </rPr>
      <t>all 7 pages</t>
    </r>
    <r>
      <rPr>
        <sz val="11"/>
        <color theme="1"/>
        <rFont val="Helvetica"/>
        <family val="2"/>
      </rPr>
      <t>)</t>
    </r>
  </si>
  <si>
    <t>Gift Edition Just for Today</t>
  </si>
  <si>
    <t>EN, FA, SP, HU, IT, PB, RU, DK</t>
  </si>
  <si>
    <t>EN, SP, RU, NR, IT, GE, FR, FA, PB, JP, PL</t>
  </si>
  <si>
    <t>Triplates available in 1 thru 50 years, 18 months, and eternity.</t>
  </si>
  <si>
    <t>Triplates available in 51 thru 60 years.</t>
  </si>
  <si>
    <t>Black/silver/gold….............................................Blue/pearl/black</t>
  </si>
  <si>
    <t>EN, DK, FI, IT, NR, PO, SW</t>
  </si>
  <si>
    <t>EN, FA, FR, PB, RU, SP</t>
  </si>
  <si>
    <r>
      <t xml:space="preserve">It Works: How and Why (Hardcover) </t>
    </r>
    <r>
      <rPr>
        <sz val="8"/>
        <color theme="1"/>
        <rFont val="Helvetica"/>
        <family val="2"/>
      </rPr>
      <t>- EN, HE, JP, PO, SW</t>
    </r>
  </si>
  <si>
    <t>EN, SP, PL, NR, IT, HI, GE, FR, FI, FA, DK, PB, AR, LT, HU, RU, NL, LV</t>
  </si>
  <si>
    <r>
      <t xml:space="preserve">Concepts Poster </t>
    </r>
    <r>
      <rPr>
        <sz val="8"/>
        <color theme="1"/>
        <rFont val="Helvetica"/>
        <family val="2"/>
      </rPr>
      <t>- EN, FR, NL, PL, SP</t>
    </r>
  </si>
  <si>
    <r>
      <t xml:space="preserve">Steps Poster </t>
    </r>
    <r>
      <rPr>
        <sz val="8"/>
        <color theme="1"/>
        <rFont val="Helvetica"/>
        <family val="2"/>
      </rPr>
      <t>- EN, AR, FR, NL, PL, SP</t>
    </r>
  </si>
  <si>
    <r>
      <t xml:space="preserve">Traditions Poster </t>
    </r>
    <r>
      <rPr>
        <sz val="8"/>
        <color theme="1"/>
        <rFont val="Helvetica"/>
        <family val="2"/>
      </rPr>
      <t>- EN, AR, FR, NL, PL, SP</t>
    </r>
  </si>
  <si>
    <t>EN, AR, BG, BM, CH, CR, CT, DK, FA, FI, FL, FR, GE, GR, HE, HU, ID, IS, IT, JP, KA, KN, KO, LT, LV, NL, NR, PB, PL, PO, RU, SH, SL, SR, SW, TA, UA, ZU</t>
  </si>
  <si>
    <r>
      <t xml:space="preserve">Vinyl Poster (35" x 50") (Set of 3 below) </t>
    </r>
    <r>
      <rPr>
        <sz val="8"/>
        <color theme="1"/>
        <rFont val="Helvetica"/>
        <family val="2"/>
      </rPr>
      <t>- EN</t>
    </r>
  </si>
  <si>
    <t>Twelve Steps, Traditions, &amp; Concepts Poster Set (17½" x 23")</t>
  </si>
  <si>
    <t>Available in English (1-60 Years, 18 Months, &amp; Eternity), French, Hebrew, Portuguese, &amp; Spanish (1-40 Years, 18 Months, &amp; Eternity)</t>
  </si>
  <si>
    <t>18 mos.</t>
  </si>
  <si>
    <t>Orange/black/pearl….....................Pink/pearl/gold (limited years)</t>
  </si>
  <si>
    <r>
      <rPr>
        <b/>
        <sz val="8.5"/>
        <color rgb="FF0A387A"/>
        <rFont val="Helvetica"/>
        <family val="2"/>
      </rPr>
      <t xml:space="preserve">US: cart-na.org </t>
    </r>
    <r>
      <rPr>
        <b/>
        <sz val="12"/>
        <color rgb="FF0A387A"/>
        <rFont val="Helvetica"/>
        <family val="2"/>
      </rPr>
      <t>•</t>
    </r>
    <r>
      <rPr>
        <b/>
        <sz val="8.5"/>
        <color rgb="FF0A387A"/>
        <rFont val="Helvetica"/>
        <family val="2"/>
      </rPr>
      <t xml:space="preserve"> Canada: cart-ca.na.org</t>
    </r>
  </si>
  <si>
    <t>EN, FR, PB, PO, SP, SW, BM, IT, GE, GR, LT, NR</t>
  </si>
  <si>
    <t>EN, FR, PB, PO, SP, SW, IT, GE, GR, LT, NR</t>
  </si>
  <si>
    <t>EN, FR, PB, PO, SP, SW</t>
  </si>
  <si>
    <t>EN, FR, PB, PO, SP, SW, BM, GE, GR, IT, LT, NR</t>
  </si>
  <si>
    <t>EN, FR, PB, PO, SP, SW, GE, GR, IT, LT, NR</t>
  </si>
  <si>
    <t>EN, FR, PB, PO, SP, SW, GE, LT, NR</t>
  </si>
  <si>
    <r>
      <t xml:space="preserve">Complete Poster Set (Set of 8 below) </t>
    </r>
    <r>
      <rPr>
        <sz val="8"/>
        <rFont val="Helvetica"/>
        <family val="2"/>
      </rPr>
      <t>- EN, FR, PB, PO, SP, SW</t>
    </r>
  </si>
  <si>
    <r>
      <t xml:space="preserve">In Times of Illness (1992 Version) </t>
    </r>
    <r>
      <rPr>
        <sz val="8"/>
        <color theme="1"/>
        <rFont val="Helvetica"/>
        <family val="2"/>
      </rPr>
      <t>- GE, PO</t>
    </r>
  </si>
  <si>
    <t>Welcome Keytags Set (all languages)</t>
  </si>
  <si>
    <t>Multi-Year Keytags Set (all languages)</t>
  </si>
  <si>
    <t>Language Keytags Set (selected language)</t>
  </si>
  <si>
    <t>EN, SP, NR, IT, HE, FR, FA, DK, RU, PB, SW</t>
  </si>
  <si>
    <r>
      <rPr>
        <b/>
        <sz val="9"/>
        <rFont val="Helvetica"/>
        <family val="2"/>
      </rPr>
      <t>Language Codes</t>
    </r>
    <r>
      <rPr>
        <sz val="8"/>
        <rFont val="Helvetica"/>
        <family val="2"/>
      </rPr>
      <t xml:space="preserve">
AF Afrikaans, AM Amharic, AN Anglicized, AR Arabic, ASL American Sign Language, AZ Azerbaijani, BE Bengali, BLA Blackfoot, BG Bulgarian, 
BM Bahasa Melayu, BN Bengali/Bangladesh, BR Braille, BS Bosnian, CH Chinese, CHR Cherokee, CHA Chamorro, CR Croation, CS Czech, 
CT Chinese Traditional, DK Danish, DV Dhivehi, EN English, ET Estonian, FA Farsi, FI Finnish, FL Filipino, FR French, GA Gaelic Irish, GE German, GR Greek, HAW Hawaiian, HE Hebrew, HI Hindi, HU Hungarian, HY Armenian, ID Indonesian, IU Inuktikut, IS Icelandic, IT Italian, JP Japanese, KA Georgian, KK Kazakh, 
KN Kannada, KO Korean, LT Lithuanian, LV Latvian, MD Moldovian, MP Manipuri, MR Marathi, MT Maltese, MZ Mizo, NE Nepali, NL Nederlands/Dutch, 
NR Norwegian, OR Odia, PA Punjabi, PB Portuguese/Brazil, PL Polish, PM Papiamento, PO Portuguese, RO Romanian, RU Russian, SC Sardinian, SH Swahili, 
SI Sinhala, SK Slovak, SL Slovenian, SP Spanish, SR Serbian, SW Swedish, TA Tamil, TH Thai, TU Turkish, UA Ukrainian, UR Urdu, CY Welsh, VS Visayan, 
YK Yupik, ZU Zulu</t>
    </r>
  </si>
  <si>
    <t>AF, AR, HY, AZ, BM, BE, BS, BG, CH, CR, CS, DK, DV, EN, ES, FA, FI, FR, KA, GE, GR, HE, HI, HU, IS, ID, IT, GA, JP, KN, KO, LT, LV, MT, MP, MR, MZ, NE, NL, NR, OR, PA, PL, PM, PO, RO, RU, SK, SL, SP, SH, SW, TA, TH, TU, UA, UR, VS, ZU 
Welcome Only - BLA, CHA, CHR, HAW, IU, SC, CY, YK</t>
  </si>
  <si>
    <t>30 Days (Orange)</t>
  </si>
  <si>
    <t>Wooden Box/Little White Book Special Edition Bundle</t>
  </si>
  <si>
    <t>(California &amp; Canada Only)</t>
  </si>
  <si>
    <t>(Use total before discounts)</t>
  </si>
  <si>
    <r>
      <rPr>
        <i/>
        <sz val="8"/>
        <color theme="1"/>
        <rFont val="Aptos Narrow (Body)"/>
      </rPr>
      <t xml:space="preserve">All purchases from outside the US must be made by Cashier's Check or Money Order drawn in US currency, or the equivalent in Canadian currency. Pricing is in US dollars, Canadian orders need to use the 1.25% conversion for cost in Canadian dollars. </t>
    </r>
    <r>
      <rPr>
        <i/>
        <sz val="9"/>
        <color theme="1"/>
        <rFont val="Aptos Narrow"/>
        <scheme val="minor"/>
      </rPr>
      <t xml:space="preserve">
</t>
    </r>
    <r>
      <rPr>
        <b/>
        <sz val="9"/>
        <color theme="1"/>
        <rFont val="Aptos Narrow"/>
        <scheme val="minor"/>
      </rPr>
      <t>Mail To: NAWS
19737 Nordhoff Place
Chatsworth, CA 91311</t>
    </r>
  </si>
  <si>
    <t>To protect your privacy and to maintain security, credit card orders will now be processed exclusively through our webstores at www.na.org. We will NOT accept credit card information by telephone, fax, email, or postal mail. Orders paid by check or money order can still be mailed to the WSO.</t>
  </si>
  <si>
    <r>
      <t xml:space="preserve">NA White Booklet: H&amp;I Edition </t>
    </r>
    <r>
      <rPr>
        <sz val="8"/>
        <color theme="1"/>
        <rFont val="Helvetica"/>
        <family val="2"/>
      </rPr>
      <t>(without staples)</t>
    </r>
  </si>
  <si>
    <r>
      <t>Behind the Walls: H&amp;I Edition</t>
    </r>
    <r>
      <rPr>
        <sz val="8"/>
        <color theme="1"/>
        <rFont val="Helvetica"/>
        <family val="2"/>
      </rPr>
      <t xml:space="preserve"> (without staples)</t>
    </r>
  </si>
  <si>
    <r>
      <rPr>
        <sz val="9.5"/>
        <color theme="1"/>
        <rFont val="Helvetica"/>
        <family val="2"/>
      </rPr>
      <t>IP #29 An Introduction to NA Meetings: H&amp;I Edition</t>
    </r>
    <r>
      <rPr>
        <sz val="8"/>
        <color theme="1"/>
        <rFont val="Helvetica"/>
        <family val="2"/>
      </rPr>
      <t xml:space="preserve"> (without staples)</t>
    </r>
  </si>
  <si>
    <t>Pocket-sized Just For Today</t>
  </si>
  <si>
    <r>
      <t xml:space="preserve">TRIPLATE MEDALLIONS </t>
    </r>
    <r>
      <rPr>
        <sz val="9"/>
        <color rgb="FF002060"/>
        <rFont val="Helvetica"/>
        <family val="2"/>
      </rPr>
      <t>Available in English only. (Discount price is based on purchasing 25 pieces or more total)</t>
    </r>
  </si>
  <si>
    <r>
      <t xml:space="preserve">LASER-ETCHED MEDALLIONS </t>
    </r>
    <r>
      <rPr>
        <sz val="8"/>
        <color rgb="FF002060"/>
        <rFont val="Helvetica"/>
        <family val="2"/>
      </rPr>
      <t>Available in English only. (1-50 Years, 18 Months &amp; Eternity)</t>
    </r>
  </si>
  <si>
    <r>
      <t>PAMPHLETS</t>
    </r>
    <r>
      <rPr>
        <b/>
        <sz val="8"/>
        <color rgb="FF002060"/>
        <rFont val="Helvetica"/>
        <family val="2"/>
      </rPr>
      <t xml:space="preserve"> </t>
    </r>
    <r>
      <rPr>
        <sz val="7"/>
        <color rgb="FF002060"/>
        <rFont val="Helvetica"/>
        <family val="2"/>
      </rPr>
      <t xml:space="preserve">(IN ORDER TO RECEIVE THE DISCOUNTED PRICE ON PAMPHLETS, YOU MUST PURCHASE </t>
    </r>
    <r>
      <rPr>
        <b/>
        <sz val="7"/>
        <color rgb="FF002060"/>
        <rFont val="Helvetica"/>
        <family val="2"/>
      </rPr>
      <t>100</t>
    </r>
    <r>
      <rPr>
        <sz val="7"/>
        <color rgb="FF002060"/>
        <rFont val="Helvetica"/>
        <family val="2"/>
      </rPr>
      <t xml:space="preserve"> OR MORE TOTAL)</t>
    </r>
  </si>
  <si>
    <r>
      <t>SMALL BOOKLETS</t>
    </r>
    <r>
      <rPr>
        <b/>
        <sz val="8"/>
        <color rgb="FF002060"/>
        <rFont val="Helvetica"/>
        <family val="2"/>
      </rPr>
      <t xml:space="preserve"> </t>
    </r>
    <r>
      <rPr>
        <sz val="7"/>
        <color rgb="FF002060"/>
        <rFont val="Helvetica"/>
        <family val="2"/>
      </rPr>
      <t xml:space="preserve">(IN ORDER TO RECEIVE THE DISCOUNTED PRICE ON SMALL BOOKLETS, YOU MUST PURCHASE </t>
    </r>
    <r>
      <rPr>
        <b/>
        <sz val="7"/>
        <color rgb="FF002060"/>
        <rFont val="Helvetica"/>
        <family val="2"/>
      </rPr>
      <t>100</t>
    </r>
    <r>
      <rPr>
        <sz val="7"/>
        <color rgb="FF002060"/>
        <rFont val="Helvetica"/>
        <family val="2"/>
      </rPr>
      <t xml:space="preserve"> OR MORE TOTAL)</t>
    </r>
  </si>
  <si>
    <t>Disruptive &amp; Violent Behavior</t>
  </si>
  <si>
    <t>Group Business Meetings</t>
  </si>
  <si>
    <t>Twelve Concepts for NA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</si>
</sst>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6">
    <font>
      <sz val="12"/>
      <color theme="1"/>
      <name val="Aptos Narrow"/>
      <family val="2"/>
      <scheme val="minor"/>
    </font>
    <font>
      <sz val="12"/>
      <color theme="1"/>
      <name val="Helvetica"/>
      <family val="2"/>
    </font>
    <font>
      <b/>
      <sz val="11"/>
      <color rgb="FF002060"/>
      <name val="Helvetica"/>
      <family val="2"/>
    </font>
    <font>
      <sz val="11"/>
      <color theme="1"/>
      <name val="Helvetica"/>
      <family val="2"/>
    </font>
    <font>
      <sz val="9"/>
      <color theme="1"/>
      <name val="Helvetica"/>
      <family val="2"/>
    </font>
    <font>
      <sz val="22"/>
      <color rgb="FFD53E25"/>
      <name val="Helvetica Neue Medium"/>
    </font>
    <font>
      <sz val="21"/>
      <color rgb="FFD53E25"/>
      <name val="Helvetica Neue Medium"/>
    </font>
    <font>
      <b/>
      <sz val="9"/>
      <color rgb="FF0A387A"/>
      <name val="Helvetica"/>
      <family val="2"/>
    </font>
    <font>
      <b/>
      <sz val="8.5"/>
      <color rgb="FF0A387A"/>
      <name val="Helvetica"/>
      <family val="2"/>
    </font>
    <font>
      <b/>
      <sz val="12"/>
      <color rgb="FF0A387A"/>
      <name val="Helvetica"/>
      <family val="2"/>
    </font>
    <font>
      <sz val="12"/>
      <color theme="1"/>
      <name val="Aptos Narrow"/>
      <family val="2"/>
      <scheme val="minor"/>
    </font>
    <font>
      <b/>
      <sz val="8"/>
      <color rgb="FF002060"/>
      <name val="Helvetica"/>
      <family val="2"/>
    </font>
    <font>
      <sz val="7"/>
      <color rgb="FF002060"/>
      <name val="Helvetica"/>
      <family val="2"/>
    </font>
    <font>
      <b/>
      <sz val="7"/>
      <color rgb="FF002060"/>
      <name val="Helvetica"/>
      <family val="2"/>
    </font>
    <font>
      <b/>
      <sz val="11"/>
      <color rgb="FFFFFFFF"/>
      <name val="Helvetica"/>
      <family val="2"/>
    </font>
    <font>
      <b/>
      <sz val="12"/>
      <color rgb="FFFFFFFF"/>
      <name val="Aptos Narrow"/>
      <family val="2"/>
      <scheme val="minor"/>
    </font>
    <font>
      <b/>
      <sz val="8"/>
      <color theme="0"/>
      <name val="Helvetica"/>
      <family val="2"/>
    </font>
    <font>
      <sz val="10"/>
      <color theme="1"/>
      <name val="Helvetica"/>
      <family val="2"/>
    </font>
    <font>
      <sz val="8"/>
      <color theme="1"/>
      <name val="Helvetica"/>
      <family val="2"/>
    </font>
    <font>
      <b/>
      <sz val="10"/>
      <color theme="0"/>
      <name val="Helvetica"/>
      <family val="2"/>
    </font>
    <font>
      <b/>
      <sz val="8"/>
      <color rgb="FFFFFFFF"/>
      <name val="Helvetica"/>
      <family val="2"/>
    </font>
    <font>
      <sz val="10"/>
      <color rgb="FF000000"/>
      <name val="Aptos Narrow"/>
      <family val="2"/>
      <scheme val="minor"/>
    </font>
    <font>
      <sz val="8"/>
      <name val="Aptos Narrow"/>
      <family val="2"/>
      <scheme val="minor"/>
    </font>
    <font>
      <sz val="11"/>
      <color theme="1"/>
      <name val="Aptos Narrow"/>
      <family val="2"/>
      <scheme val="minor"/>
    </font>
    <font>
      <b/>
      <sz val="10"/>
      <color theme="1"/>
      <name val="Helvetica"/>
      <family val="2"/>
    </font>
    <font>
      <b/>
      <sz val="8"/>
      <color theme="1"/>
      <name val="Helvetica"/>
      <family val="2"/>
    </font>
    <font>
      <b/>
      <sz val="11"/>
      <color theme="1"/>
      <name val="Helvetica"/>
      <family val="2"/>
    </font>
    <font>
      <sz val="8"/>
      <color rgb="FF1A1718"/>
      <name val="Helvetica"/>
      <family val="2"/>
    </font>
    <font>
      <sz val="10"/>
      <color rgb="FF1A1718"/>
      <name val="Arial"/>
      <family val="2"/>
    </font>
    <font>
      <sz val="10"/>
      <name val="Helvetica"/>
      <family val="2"/>
    </font>
    <font>
      <sz val="9"/>
      <color rgb="FF002060"/>
      <name val="Helvetica"/>
      <family val="2"/>
    </font>
    <font>
      <sz val="10"/>
      <color rgb="FF000000"/>
      <name val="Helvetica"/>
      <family val="2"/>
    </font>
    <font>
      <sz val="9"/>
      <color rgb="FF000000"/>
      <name val="Helvetica"/>
      <family val="2"/>
    </font>
    <font>
      <b/>
      <sz val="10"/>
      <color rgb="FF000000"/>
      <name val="Helvetica"/>
      <family val="2"/>
    </font>
    <font>
      <i/>
      <sz val="11"/>
      <color theme="1"/>
      <name val="Helvetica"/>
      <family val="2"/>
    </font>
    <font>
      <sz val="7"/>
      <color theme="1"/>
      <name val="Helvetica"/>
      <family val="2"/>
    </font>
    <font>
      <sz val="8"/>
      <color rgb="FF002060"/>
      <name val="Helvetica"/>
      <family val="2"/>
    </font>
    <font>
      <sz val="8"/>
      <name val="Helvetica"/>
      <family val="2"/>
    </font>
    <font>
      <i/>
      <sz val="9"/>
      <color theme="1"/>
      <name val="Aptos Narrow"/>
      <scheme val="minor"/>
    </font>
    <font>
      <b/>
      <sz val="9"/>
      <name val="Helvetica"/>
      <family val="2"/>
    </font>
    <font>
      <i/>
      <sz val="8"/>
      <color rgb="FF1A1718"/>
      <name val="Helvetica"/>
      <family val="2"/>
    </font>
    <font>
      <b/>
      <u/>
      <sz val="11"/>
      <color rgb="FF1A1718"/>
      <name val="Helvetica"/>
      <family val="2"/>
    </font>
    <font>
      <b/>
      <sz val="9"/>
      <color theme="1"/>
      <name val="Aptos Narrow"/>
      <scheme val="minor"/>
    </font>
    <font>
      <i/>
      <sz val="8"/>
      <color theme="1"/>
      <name val="Aptos Narrow (Body)"/>
    </font>
    <font>
      <sz val="9.5"/>
      <color theme="1"/>
      <name val="Helvetica"/>
      <family val="2"/>
    </font>
    <font>
      <b/>
      <sz val="11"/>
      <color theme="0"/>
      <name val="Helvetica"/>
      <family val="2"/>
    </font>
  </fonts>
  <fills count="10">
    <fill>
      <patternFill patternType="none"/>
    </fill>
    <fill>
      <patternFill patternType="gray125"/>
    </fill>
    <fill>
      <patternFill patternType="solid">
        <fgColor rgb="FF002060"/>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808080"/>
        <bgColor rgb="FF000000"/>
      </patternFill>
    </fill>
    <fill>
      <patternFill patternType="solid">
        <fgColor rgb="FF002060"/>
        <bgColor rgb="FF000000"/>
      </patternFill>
    </fill>
    <fill>
      <patternFill patternType="solid">
        <fgColor rgb="FFD9D9D9"/>
        <bgColor rgb="FF000000"/>
      </patternFill>
    </fill>
    <fill>
      <patternFill patternType="solid">
        <fgColor theme="1" tint="0.249977111117893"/>
        <bgColor indexed="64"/>
      </patternFill>
    </fill>
  </fills>
  <borders count="42">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3" tint="9.9978637043366805E-2"/>
      </left>
      <right style="thin">
        <color indexed="64"/>
      </right>
      <top/>
      <bottom style="thin">
        <color indexed="64"/>
      </bottom>
      <diagonal/>
    </border>
    <border>
      <left style="thin">
        <color theme="3" tint="9.9978637043366805E-2"/>
      </left>
      <right style="thin">
        <color indexed="64"/>
      </right>
      <top/>
      <bottom/>
      <diagonal/>
    </border>
    <border>
      <left style="thin">
        <color theme="3" tint="9.9948118533890809E-2"/>
      </left>
      <right/>
      <top style="thin">
        <color theme="3" tint="9.9948118533890809E-2"/>
      </top>
      <bottom style="thin">
        <color theme="3" tint="9.9948118533890809E-2"/>
      </bottom>
      <diagonal/>
    </border>
    <border>
      <left/>
      <right/>
      <top style="thin">
        <color theme="3" tint="9.9948118533890809E-2"/>
      </top>
      <bottom style="thin">
        <color theme="3" tint="9.9948118533890809E-2"/>
      </bottom>
      <diagonal/>
    </border>
    <border>
      <left/>
      <right style="thin">
        <color theme="3" tint="9.9948118533890809E-2"/>
      </right>
      <top style="thin">
        <color theme="3" tint="9.9948118533890809E-2"/>
      </top>
      <bottom style="thin">
        <color theme="3" tint="9.9948118533890809E-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theme="3" tint="9.9948118533890809E-2"/>
      </top>
      <bottom/>
      <diagonal/>
    </border>
    <border>
      <left style="thin">
        <color indexed="64"/>
      </left>
      <right/>
      <top style="thin">
        <color theme="3" tint="9.9948118533890809E-2"/>
      </top>
      <bottom/>
      <diagonal/>
    </border>
    <border>
      <left/>
      <right style="thin">
        <color indexed="64"/>
      </right>
      <top style="thin">
        <color theme="3" tint="9.9948118533890809E-2"/>
      </top>
      <bottom/>
      <diagonal/>
    </border>
    <border>
      <left style="thin">
        <color rgb="FFFFFFFF"/>
      </left>
      <right/>
      <top/>
      <bottom/>
      <diagonal/>
    </border>
    <border>
      <left style="thin">
        <color rgb="FFFFFFFF"/>
      </left>
      <right/>
      <top/>
      <bottom style="thin">
        <color indexed="64"/>
      </bottom>
      <diagonal/>
    </border>
    <border>
      <left/>
      <right style="thin">
        <color rgb="FFFFFFFF"/>
      </right>
      <top/>
      <bottom style="thin">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indexed="64"/>
      </right>
      <top/>
      <bottom/>
      <diagonal/>
    </border>
    <border>
      <left style="thin">
        <color theme="3" tint="9.9948118533890809E-2"/>
      </left>
      <right/>
      <top style="thin">
        <color indexed="64"/>
      </top>
      <bottom style="thin">
        <color indexed="64"/>
      </bottom>
      <diagonal/>
    </border>
    <border>
      <left/>
      <right style="thin">
        <color theme="3" tint="9.9948118533890809E-2"/>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300">
    <xf numFmtId="0" fontId="0" fillId="0" borderId="0" xfId="0"/>
    <xf numFmtId="0" fontId="0" fillId="0" borderId="0" xfId="0" applyAlignment="1">
      <alignment horizontal="center" vertical="center"/>
    </xf>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right" vertical="center"/>
    </xf>
    <xf numFmtId="0" fontId="16" fillId="2" borderId="19" xfId="0" applyFont="1" applyFill="1" applyBorder="1" applyAlignment="1">
      <alignment vertical="center"/>
    </xf>
    <xf numFmtId="0" fontId="16" fillId="2" borderId="19" xfId="0" applyFont="1" applyFill="1" applyBorder="1" applyAlignment="1">
      <alignment horizontal="left" vertical="center"/>
    </xf>
    <xf numFmtId="0" fontId="17" fillId="0" borderId="6" xfId="0" applyFont="1" applyBorder="1"/>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20" fillId="7" borderId="19" xfId="0" applyFont="1" applyFill="1" applyBorder="1" applyAlignment="1">
      <alignment vertical="center"/>
    </xf>
    <xf numFmtId="0" fontId="20" fillId="7" borderId="24" xfId="0" applyFont="1" applyFill="1" applyBorder="1" applyAlignment="1">
      <alignment horizontal="center" vertical="center" wrapText="1"/>
    </xf>
    <xf numFmtId="0" fontId="20" fillId="7" borderId="24" xfId="0" applyFont="1" applyFill="1" applyBorder="1" applyAlignment="1">
      <alignment horizontal="center" vertical="center"/>
    </xf>
    <xf numFmtId="0" fontId="0" fillId="0" borderId="28" xfId="0" applyBorder="1"/>
    <xf numFmtId="0" fontId="0" fillId="0" borderId="28" xfId="0" applyBorder="1" applyAlignment="1">
      <alignment horizontal="center" vertical="center"/>
    </xf>
    <xf numFmtId="0" fontId="17" fillId="0" borderId="0" xfId="0" applyFont="1"/>
    <xf numFmtId="0" fontId="24" fillId="0" borderId="0" xfId="0" applyFont="1" applyAlignment="1">
      <alignment horizontal="right"/>
    </xf>
    <xf numFmtId="0" fontId="17" fillId="0" borderId="0" xfId="0" applyFont="1" applyAlignment="1">
      <alignment horizontal="center" vertical="center"/>
    </xf>
    <xf numFmtId="0" fontId="17" fillId="0" borderId="0" xfId="0" applyFont="1" applyAlignment="1">
      <alignment horizontal="right"/>
    </xf>
    <xf numFmtId="0" fontId="17" fillId="0" borderId="0" xfId="0" applyFont="1" applyAlignment="1">
      <alignment horizontal="right" vertical="center"/>
    </xf>
    <xf numFmtId="0" fontId="17" fillId="0" borderId="19" xfId="0" applyFont="1" applyBorder="1" applyAlignment="1">
      <alignment vertical="center"/>
    </xf>
    <xf numFmtId="0" fontId="18" fillId="0" borderId="0" xfId="0" applyFont="1" applyAlignment="1">
      <alignment horizontal="right" vertical="center"/>
      <extLst>
        <ext xmlns:xfpb="http://schemas.microsoft.com/office/spreadsheetml/2022/featurepropertybag" uri="{C7286773-470A-42A8-94C5-96B5CB345126}">
          <xfpb:xfComplement i="0"/>
        </ext>
      </extLst>
    </xf>
    <xf numFmtId="0" fontId="17" fillId="0" borderId="3" xfId="0" applyFont="1" applyBorder="1"/>
    <xf numFmtId="0" fontId="17" fillId="4" borderId="15" xfId="0" applyFont="1" applyFill="1" applyBorder="1"/>
    <xf numFmtId="0" fontId="17" fillId="4" borderId="3" xfId="0" applyFont="1" applyFill="1" applyBorder="1"/>
    <xf numFmtId="0" fontId="17" fillId="0" borderId="3" xfId="0" applyFont="1" applyBorder="1" applyAlignment="1">
      <alignment horizontal="center" vertical="center"/>
    </xf>
    <xf numFmtId="8" fontId="17" fillId="0" borderId="2" xfId="0" applyNumberFormat="1" applyFont="1" applyBorder="1" applyAlignment="1">
      <alignment horizontal="center" vertical="center"/>
    </xf>
    <xf numFmtId="0" fontId="17" fillId="4" borderId="3" xfId="0" applyFont="1" applyFill="1" applyBorder="1" applyAlignment="1">
      <alignment horizontal="center" vertical="center"/>
    </xf>
    <xf numFmtId="8" fontId="17" fillId="4" borderId="2" xfId="0" applyNumberFormat="1" applyFont="1" applyFill="1" applyBorder="1" applyAlignment="1">
      <alignment horizontal="center" vertical="center"/>
    </xf>
    <xf numFmtId="0" fontId="17" fillId="0" borderId="6" xfId="0" applyFont="1" applyBorder="1" applyAlignment="1">
      <alignment wrapText="1"/>
    </xf>
    <xf numFmtId="0" fontId="17" fillId="4" borderId="11" xfId="0" applyFont="1" applyFill="1" applyBorder="1" applyAlignment="1">
      <alignment horizontal="center" vertical="center"/>
    </xf>
    <xf numFmtId="0" fontId="17" fillId="4" borderId="11" xfId="0" applyFont="1" applyFill="1" applyBorder="1" applyAlignment="1" applyProtection="1">
      <alignment horizontal="center" vertical="center"/>
      <protection locked="0"/>
    </xf>
    <xf numFmtId="8" fontId="17" fillId="4" borderId="2" xfId="0" applyNumberFormat="1" applyFont="1" applyFill="1" applyBorder="1" applyAlignment="1">
      <alignment horizontal="right" vertical="center"/>
    </xf>
    <xf numFmtId="0" fontId="17" fillId="0" borderId="11" xfId="0" applyFont="1" applyBorder="1" applyAlignment="1">
      <alignment horizontal="center" vertical="center"/>
    </xf>
    <xf numFmtId="0" fontId="17" fillId="0" borderId="11" xfId="0" applyFont="1" applyBorder="1" applyAlignment="1" applyProtection="1">
      <alignment horizontal="center" vertical="center"/>
      <protection locked="0"/>
    </xf>
    <xf numFmtId="8" fontId="17" fillId="0" borderId="2" xfId="0" applyNumberFormat="1" applyFont="1" applyBorder="1" applyAlignment="1">
      <alignment horizontal="right" vertical="center"/>
    </xf>
    <xf numFmtId="0" fontId="17" fillId="4" borderId="2" xfId="0" applyFont="1" applyFill="1" applyBorder="1" applyAlignment="1">
      <alignment horizontal="center" vertical="center"/>
    </xf>
    <xf numFmtId="0" fontId="17" fillId="4" borderId="2"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4" borderId="11" xfId="0" applyFont="1" applyFill="1" applyBorder="1"/>
    <xf numFmtId="0" fontId="17" fillId="4" borderId="6" xfId="0" applyFont="1" applyFill="1" applyBorder="1"/>
    <xf numFmtId="0" fontId="17" fillId="0" borderId="11" xfId="0" applyFont="1" applyBorder="1"/>
    <xf numFmtId="0" fontId="17" fillId="4" borderId="2" xfId="0" applyFont="1" applyFill="1" applyBorder="1"/>
    <xf numFmtId="0" fontId="17" fillId="4" borderId="3" xfId="0" applyFont="1" applyFill="1" applyBorder="1" applyAlignment="1">
      <alignment vertical="center"/>
    </xf>
    <xf numFmtId="0" fontId="17" fillId="0" borderId="3" xfId="0" applyFont="1" applyBorder="1" applyAlignment="1">
      <alignment vertical="center"/>
    </xf>
    <xf numFmtId="0" fontId="17" fillId="4" borderId="8" xfId="0" applyFont="1" applyFill="1" applyBorder="1" applyAlignment="1">
      <alignment horizontal="center" vertical="center"/>
    </xf>
    <xf numFmtId="164" fontId="17" fillId="4" borderId="3" xfId="0" applyNumberFormat="1" applyFont="1" applyFill="1" applyBorder="1" applyAlignment="1">
      <alignment vertical="center"/>
    </xf>
    <xf numFmtId="0" fontId="17" fillId="0" borderId="8" xfId="0" applyFont="1" applyBorder="1" applyAlignment="1">
      <alignment horizontal="center" vertical="center"/>
    </xf>
    <xf numFmtId="164" fontId="17" fillId="0" borderId="3" xfId="0" applyNumberFormat="1" applyFont="1" applyBorder="1" applyAlignment="1">
      <alignment vertical="center"/>
    </xf>
    <xf numFmtId="0" fontId="17" fillId="0" borderId="5" xfId="0" applyFont="1" applyBorder="1" applyAlignment="1">
      <alignment horizontal="center" vertical="center"/>
    </xf>
    <xf numFmtId="0" fontId="17" fillId="4" borderId="5" xfId="0" applyFont="1" applyFill="1" applyBorder="1" applyAlignment="1">
      <alignment horizontal="center" vertical="center"/>
    </xf>
    <xf numFmtId="8" fontId="17" fillId="0" borderId="0" xfId="0" applyNumberFormat="1" applyFont="1" applyAlignment="1">
      <alignment horizontal="center" vertical="center"/>
    </xf>
    <xf numFmtId="164" fontId="17" fillId="0" borderId="0" xfId="0" applyNumberFormat="1" applyFont="1" applyAlignment="1">
      <alignment horizontal="center" vertical="center"/>
    </xf>
    <xf numFmtId="0" fontId="17" fillId="0" borderId="2" xfId="0" applyFont="1" applyBorder="1"/>
    <xf numFmtId="0" fontId="29" fillId="4" borderId="2" xfId="0" applyFont="1" applyFill="1" applyBorder="1"/>
    <xf numFmtId="0" fontId="29" fillId="4" borderId="2" xfId="0" applyFont="1" applyFill="1" applyBorder="1" applyAlignment="1">
      <alignment horizontal="center" vertical="center"/>
    </xf>
    <xf numFmtId="0" fontId="17" fillId="4" borderId="2" xfId="0" applyFont="1" applyFill="1" applyBorder="1" applyAlignment="1">
      <alignment horizontal="left"/>
    </xf>
    <xf numFmtId="0" fontId="17" fillId="0" borderId="2" xfId="0" applyFont="1" applyBorder="1" applyAlignment="1">
      <alignment horizontal="left"/>
    </xf>
    <xf numFmtId="0" fontId="17" fillId="4" borderId="2" xfId="0" applyFont="1" applyFill="1" applyBorder="1" applyAlignment="1">
      <alignment horizontal="left" indent="4"/>
    </xf>
    <xf numFmtId="0" fontId="17" fillId="0" borderId="2" xfId="0" applyFont="1" applyBorder="1" applyAlignment="1">
      <alignment horizontal="left" indent="4"/>
    </xf>
    <xf numFmtId="0" fontId="3" fillId="0" borderId="2" xfId="0" applyFont="1" applyBorder="1"/>
    <xf numFmtId="0" fontId="17" fillId="4" borderId="11" xfId="0" applyFont="1" applyFill="1" applyBorder="1" applyAlignment="1">
      <alignment horizontal="left"/>
    </xf>
    <xf numFmtId="0" fontId="18" fillId="4" borderId="2" xfId="0" applyFont="1" applyFill="1" applyBorder="1" applyAlignment="1">
      <alignment horizontal="center" vertical="center"/>
    </xf>
    <xf numFmtId="0" fontId="18" fillId="0" borderId="2" xfId="0" applyFont="1" applyBorder="1" applyAlignment="1">
      <alignment horizontal="center" vertical="center"/>
    </xf>
    <xf numFmtId="0" fontId="23" fillId="4" borderId="2" xfId="0" applyFont="1" applyFill="1" applyBorder="1" applyAlignment="1">
      <alignment horizontal="center" vertical="center"/>
    </xf>
    <xf numFmtId="0" fontId="23" fillId="0" borderId="2" xfId="0" applyFont="1" applyBorder="1" applyAlignment="1">
      <alignment horizontal="center" vertical="center"/>
    </xf>
    <xf numFmtId="0" fontId="17" fillId="4" borderId="2" xfId="0" applyFont="1" applyFill="1" applyBorder="1" applyAlignment="1">
      <alignment horizontal="center"/>
    </xf>
    <xf numFmtId="0" fontId="17" fillId="0" borderId="2" xfId="0" applyFont="1" applyBorder="1" applyAlignment="1">
      <alignment horizontal="center"/>
    </xf>
    <xf numFmtId="0" fontId="31" fillId="0" borderId="0" xfId="0" applyFont="1" applyAlignment="1">
      <alignment horizontal="center"/>
    </xf>
    <xf numFmtId="0" fontId="32" fillId="0" borderId="32" xfId="0" applyFont="1" applyBorder="1" applyAlignment="1">
      <alignment horizontal="center"/>
    </xf>
    <xf numFmtId="0" fontId="32" fillId="0" borderId="34" xfId="0" applyFont="1" applyBorder="1" applyAlignment="1">
      <alignment horizontal="center"/>
    </xf>
    <xf numFmtId="0" fontId="31" fillId="0" borderId="27" xfId="0" applyFont="1" applyBorder="1" applyAlignment="1">
      <alignment horizontal="center"/>
    </xf>
    <xf numFmtId="0" fontId="31" fillId="8" borderId="10" xfId="0" applyFont="1" applyFill="1" applyBorder="1" applyAlignment="1">
      <alignment horizontal="left"/>
    </xf>
    <xf numFmtId="0" fontId="21" fillId="8" borderId="2" xfId="0" applyFont="1" applyFill="1" applyBorder="1" applyAlignment="1">
      <alignment horizontal="center" vertical="center"/>
    </xf>
    <xf numFmtId="0" fontId="21" fillId="8" borderId="12" xfId="0" applyFont="1" applyFill="1" applyBorder="1" applyAlignment="1">
      <alignment horizontal="center" vertical="center"/>
    </xf>
    <xf numFmtId="0" fontId="31" fillId="0" borderId="4" xfId="0" applyFont="1" applyBorder="1" applyAlignment="1">
      <alignment horizontal="left"/>
    </xf>
    <xf numFmtId="0" fontId="21" fillId="0" borderId="9" xfId="0" applyFont="1" applyBorder="1" applyAlignment="1">
      <alignment horizontal="center" vertical="center"/>
    </xf>
    <xf numFmtId="0" fontId="31" fillId="8" borderId="4" xfId="0" applyFont="1" applyFill="1" applyBorder="1" applyAlignment="1">
      <alignment horizontal="left"/>
    </xf>
    <xf numFmtId="0" fontId="21" fillId="8" borderId="9" xfId="0" applyFont="1" applyFill="1" applyBorder="1" applyAlignment="1">
      <alignment horizontal="center" vertical="center"/>
    </xf>
    <xf numFmtId="0" fontId="21" fillId="0" borderId="4" xfId="0" applyFont="1" applyBorder="1"/>
    <xf numFmtId="0" fontId="26" fillId="0" borderId="0" xfId="0" applyFont="1" applyAlignment="1">
      <alignment horizontal="center"/>
    </xf>
    <xf numFmtId="0" fontId="1" fillId="0" borderId="0" xfId="0" applyFont="1" applyAlignment="1">
      <alignment horizontal="left" vertical="center"/>
    </xf>
    <xf numFmtId="0" fontId="26" fillId="0" borderId="0" xfId="0" applyFont="1" applyAlignment="1">
      <alignment horizontal="right" vertical="center"/>
    </xf>
    <xf numFmtId="9" fontId="17" fillId="0" borderId="12" xfId="2" applyFont="1" applyBorder="1" applyAlignment="1">
      <alignment horizontal="center" vertical="center"/>
    </xf>
    <xf numFmtId="0" fontId="18" fillId="0" borderId="11" xfId="0" applyFont="1" applyBorder="1" applyAlignment="1">
      <alignment horizontal="center" vertical="center"/>
    </xf>
    <xf numFmtId="0" fontId="17" fillId="4" borderId="13" xfId="0" applyFont="1" applyFill="1" applyBorder="1" applyAlignment="1">
      <alignment horizontal="left" wrapText="1"/>
    </xf>
    <xf numFmtId="0" fontId="19" fillId="2" borderId="36" xfId="0" applyFont="1" applyFill="1" applyBorder="1" applyAlignment="1">
      <alignment vertical="center"/>
    </xf>
    <xf numFmtId="0" fontId="19" fillId="2" borderId="37" xfId="0" applyFont="1" applyFill="1" applyBorder="1" applyAlignment="1">
      <alignment horizontal="center" vertical="center" wrapText="1"/>
    </xf>
    <xf numFmtId="0" fontId="19" fillId="2" borderId="37" xfId="0" applyFont="1" applyFill="1" applyBorder="1" applyAlignment="1">
      <alignment horizontal="center" vertical="center"/>
    </xf>
    <xf numFmtId="0" fontId="19" fillId="2" borderId="38" xfId="0" applyFont="1" applyFill="1" applyBorder="1" applyAlignment="1">
      <alignment horizontal="center" vertical="center"/>
    </xf>
    <xf numFmtId="0" fontId="18" fillId="4" borderId="10" xfId="0" applyFont="1" applyFill="1" applyBorder="1" applyAlignment="1">
      <alignment horizontal="left" vertical="top" wrapText="1" indent="2"/>
    </xf>
    <xf numFmtId="0" fontId="18" fillId="0" borderId="10" xfId="0" applyFont="1" applyBorder="1" applyAlignment="1">
      <alignment horizontal="left" vertical="top" wrapText="1" indent="2"/>
    </xf>
    <xf numFmtId="0" fontId="18" fillId="4" borderId="10" xfId="0" applyFont="1" applyFill="1" applyBorder="1" applyAlignment="1">
      <alignment horizontal="left" vertical="top" indent="2"/>
    </xf>
    <xf numFmtId="0" fontId="18" fillId="4" borderId="14" xfId="0" applyFont="1" applyFill="1" applyBorder="1" applyAlignment="1">
      <alignment horizontal="left" vertical="top" indent="2"/>
    </xf>
    <xf numFmtId="0" fontId="18" fillId="0" borderId="4" xfId="0" applyFont="1" applyBorder="1" applyAlignment="1">
      <alignment horizontal="left" vertical="top" wrapText="1" indent="2"/>
    </xf>
    <xf numFmtId="0" fontId="18" fillId="4" borderId="4" xfId="0" applyFont="1" applyFill="1" applyBorder="1" applyAlignment="1">
      <alignment horizontal="left" vertical="top" indent="2"/>
    </xf>
    <xf numFmtId="0" fontId="18" fillId="0" borderId="4" xfId="0" applyFont="1" applyBorder="1" applyAlignment="1">
      <alignment horizontal="left" vertical="top" indent="2"/>
    </xf>
    <xf numFmtId="0" fontId="18" fillId="4" borderId="4" xfId="0" applyFont="1" applyFill="1" applyBorder="1" applyAlignment="1">
      <alignment horizontal="left" vertical="top" wrapText="1" indent="2"/>
    </xf>
    <xf numFmtId="0" fontId="0" fillId="0" borderId="0" xfId="0" applyAlignment="1">
      <alignment horizontal="left" vertical="top" indent="2"/>
    </xf>
    <xf numFmtId="0" fontId="18" fillId="0" borderId="4" xfId="0" applyFont="1" applyBorder="1" applyAlignment="1">
      <alignment horizontal="left" wrapText="1" indent="2"/>
    </xf>
    <xf numFmtId="164" fontId="17" fillId="4" borderId="2" xfId="0" applyNumberFormat="1" applyFont="1" applyFill="1" applyBorder="1" applyAlignment="1">
      <alignment vertical="center"/>
    </xf>
    <xf numFmtId="0" fontId="18" fillId="4" borderId="5" xfId="0" applyFont="1" applyFill="1" applyBorder="1" applyAlignment="1">
      <alignment horizontal="left" vertical="top" wrapText="1" indent="2"/>
    </xf>
    <xf numFmtId="0" fontId="18" fillId="0" borderId="0" xfId="0" applyFont="1" applyAlignment="1">
      <alignment horizontal="left" vertical="top" wrapText="1" indent="2"/>
    </xf>
    <xf numFmtId="0" fontId="18" fillId="4" borderId="4" xfId="0" applyFont="1" applyFill="1" applyBorder="1" applyAlignment="1">
      <alignment horizontal="left" wrapText="1" indent="2"/>
    </xf>
    <xf numFmtId="0" fontId="14" fillId="6" borderId="11" xfId="0" applyFont="1" applyFill="1" applyBorder="1"/>
    <xf numFmtId="0" fontId="15" fillId="6" borderId="20" xfId="0" applyFont="1" applyFill="1" applyBorder="1" applyAlignment="1">
      <alignment horizontal="center" vertical="center"/>
    </xf>
    <xf numFmtId="0" fontId="15" fillId="6" borderId="20"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4" borderId="3" xfId="0" applyFont="1" applyFill="1" applyBorder="1" applyAlignment="1">
      <alignment horizontal="left"/>
    </xf>
    <xf numFmtId="0" fontId="29" fillId="4" borderId="3" xfId="0" applyFont="1" applyFill="1" applyBorder="1" applyAlignment="1">
      <alignment horizontal="left" indent="4"/>
    </xf>
    <xf numFmtId="0" fontId="37" fillId="4" borderId="5" xfId="0" applyFont="1" applyFill="1" applyBorder="1" applyAlignment="1">
      <alignment horizontal="left" vertical="top" indent="6"/>
    </xf>
    <xf numFmtId="0" fontId="37" fillId="0" borderId="4" xfId="0" applyFont="1" applyBorder="1" applyAlignment="1">
      <alignment horizontal="left" vertical="top" indent="6"/>
    </xf>
    <xf numFmtId="0" fontId="37" fillId="4" borderId="4" xfId="0" applyFont="1" applyFill="1" applyBorder="1" applyAlignment="1">
      <alignment horizontal="left" vertical="top" indent="6"/>
    </xf>
    <xf numFmtId="0" fontId="29" fillId="0" borderId="3" xfId="0" applyFont="1" applyBorder="1" applyAlignment="1">
      <alignment horizontal="left"/>
    </xf>
    <xf numFmtId="0" fontId="37" fillId="0" borderId="4" xfId="0" applyFont="1" applyBorder="1" applyAlignment="1">
      <alignment horizontal="left" wrapText="1" indent="2"/>
    </xf>
    <xf numFmtId="0" fontId="29" fillId="0" borderId="3" xfId="0" applyFont="1" applyBorder="1" applyAlignment="1">
      <alignment horizontal="left" indent="4"/>
    </xf>
    <xf numFmtId="0" fontId="37" fillId="0" borderId="5" xfId="0" applyFont="1" applyBorder="1" applyAlignment="1">
      <alignment horizontal="left" vertical="top" indent="6"/>
    </xf>
    <xf numFmtId="0" fontId="37" fillId="0" borderId="4" xfId="0" applyFont="1" applyBorder="1" applyAlignment="1">
      <alignment horizontal="left" indent="6"/>
    </xf>
    <xf numFmtId="0" fontId="29" fillId="4" borderId="5" xfId="0" applyFont="1" applyFill="1" applyBorder="1" applyAlignment="1">
      <alignment horizontal="left"/>
    </xf>
    <xf numFmtId="0" fontId="17" fillId="9" borderId="2" xfId="0" applyFont="1" applyFill="1" applyBorder="1"/>
    <xf numFmtId="0" fontId="18" fillId="0" borderId="4" xfId="0" applyFont="1" applyBorder="1" applyAlignment="1">
      <alignment horizontal="left" vertical="center" wrapText="1" indent="2"/>
    </xf>
    <xf numFmtId="0" fontId="18" fillId="4" borderId="2" xfId="0" applyFont="1" applyFill="1" applyBorder="1" applyAlignment="1">
      <alignment horizontal="center"/>
    </xf>
    <xf numFmtId="0" fontId="18" fillId="0" borderId="2" xfId="0" applyFont="1" applyBorder="1" applyAlignment="1">
      <alignment horizontal="center"/>
    </xf>
    <xf numFmtId="8" fontId="17" fillId="0" borderId="3" xfId="0" applyNumberFormat="1" applyFont="1" applyBorder="1" applyAlignment="1">
      <alignment horizontal="center" vertical="center"/>
    </xf>
    <xf numFmtId="0" fontId="35" fillId="0" borderId="0" xfId="0" applyFont="1" applyAlignment="1">
      <alignment horizontal="right" vertical="top"/>
    </xf>
    <xf numFmtId="0" fontId="40" fillId="0" borderId="0" xfId="0" applyFont="1" applyAlignment="1">
      <alignment horizontal="center"/>
    </xf>
    <xf numFmtId="0" fontId="41" fillId="0" borderId="0" xfId="0" applyFont="1" applyAlignment="1">
      <alignment horizontal="right"/>
    </xf>
    <xf numFmtId="0" fontId="38" fillId="0" borderId="0" xfId="0" applyFont="1" applyAlignment="1">
      <alignment vertical="top" wrapText="1"/>
    </xf>
    <xf numFmtId="0" fontId="17" fillId="0" borderId="0" xfId="0" applyFont="1" applyAlignment="1">
      <alignment horizontal="left" vertical="top"/>
    </xf>
    <xf numFmtId="0" fontId="27" fillId="0" borderId="0" xfId="0" applyFont="1" applyAlignment="1">
      <alignment horizontal="right" vertical="center"/>
      <extLst>
        <ext xmlns:xfpb="http://schemas.microsoft.com/office/spreadsheetml/2022/featurepropertybag" uri="{C7286773-470A-42A8-94C5-96B5CB345126}">
          <xfpb:xfComplement i="0"/>
        </ext>
      </extLst>
    </xf>
    <xf numFmtId="0" fontId="17" fillId="0" borderId="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8" fillId="0" borderId="10" xfId="0" applyFont="1" applyBorder="1" applyAlignment="1">
      <alignment horizontal="left" vertical="top" indent="2"/>
    </xf>
    <xf numFmtId="8" fontId="17" fillId="4" borderId="2" xfId="0" applyNumberFormat="1" applyFont="1" applyFill="1" applyBorder="1" applyAlignment="1">
      <alignment horizontal="right"/>
    </xf>
    <xf numFmtId="8" fontId="17" fillId="0" borderId="2" xfId="0" applyNumberFormat="1" applyFont="1" applyBorder="1" applyAlignment="1">
      <alignment horizontal="right"/>
    </xf>
    <xf numFmtId="8" fontId="17" fillId="4" borderId="2" xfId="0" applyNumberFormat="1" applyFont="1" applyFill="1" applyBorder="1" applyAlignment="1">
      <alignment vertical="center"/>
    </xf>
    <xf numFmtId="8" fontId="17" fillId="0" borderId="2" xfId="0" applyNumberFormat="1" applyFont="1" applyBorder="1" applyAlignment="1">
      <alignment vertical="center"/>
    </xf>
    <xf numFmtId="8" fontId="17" fillId="0" borderId="4" xfId="0" applyNumberFormat="1" applyFont="1" applyBorder="1" applyAlignment="1">
      <alignment vertical="center"/>
    </xf>
    <xf numFmtId="164" fontId="17" fillId="4" borderId="2" xfId="1" applyNumberFormat="1" applyFont="1" applyFill="1" applyBorder="1" applyAlignment="1">
      <alignment horizontal="right" vertical="center"/>
    </xf>
    <xf numFmtId="164" fontId="17" fillId="0" borderId="2" xfId="1" applyNumberFormat="1" applyFont="1" applyBorder="1" applyAlignment="1">
      <alignment horizontal="right" vertical="center"/>
    </xf>
    <xf numFmtId="164" fontId="17" fillId="4" borderId="5" xfId="1" applyNumberFormat="1" applyFont="1" applyFill="1" applyBorder="1" applyAlignment="1">
      <alignment horizontal="right" vertical="center"/>
    </xf>
    <xf numFmtId="164" fontId="17" fillId="0" borderId="3" xfId="0" applyNumberFormat="1" applyFont="1" applyBorder="1" applyAlignment="1">
      <alignment horizontal="right" vertical="center"/>
    </xf>
    <xf numFmtId="0" fontId="31" fillId="8" borderId="12" xfId="0" applyFont="1" applyFill="1" applyBorder="1" applyAlignment="1">
      <alignment horizontal="center" vertical="center"/>
    </xf>
    <xf numFmtId="0" fontId="31" fillId="0" borderId="9" xfId="0" applyFont="1" applyBorder="1" applyAlignment="1">
      <alignment horizontal="center" vertical="center"/>
    </xf>
    <xf numFmtId="0" fontId="31" fillId="8" borderId="9" xfId="0" applyFont="1" applyFill="1" applyBorder="1" applyAlignment="1">
      <alignment horizontal="center" vertical="center"/>
    </xf>
    <xf numFmtId="8" fontId="32" fillId="8" borderId="2" xfId="0" applyNumberFormat="1" applyFont="1" applyFill="1" applyBorder="1" applyAlignment="1">
      <alignment vertical="center"/>
    </xf>
    <xf numFmtId="8" fontId="32" fillId="0" borderId="2" xfId="0" applyNumberFormat="1" applyFont="1" applyBorder="1" applyAlignment="1">
      <alignment horizontal="center" vertical="center"/>
    </xf>
    <xf numFmtId="0" fontId="2" fillId="3" borderId="11" xfId="0" applyFont="1" applyFill="1" applyBorder="1" applyAlignment="1">
      <alignment horizontal="left" vertical="center"/>
    </xf>
    <xf numFmtId="0" fontId="2" fillId="3" borderId="20" xfId="0" applyFont="1" applyFill="1" applyBorder="1" applyAlignment="1">
      <alignment horizontal="left" vertical="center"/>
    </xf>
    <xf numFmtId="0" fontId="2" fillId="3" borderId="12" xfId="0" applyFont="1" applyFill="1" applyBorder="1" applyAlignment="1">
      <alignment horizontal="left" vertical="center"/>
    </xf>
    <xf numFmtId="8" fontId="45" fillId="5" borderId="20" xfId="0" applyNumberFormat="1" applyFont="1" applyFill="1" applyBorder="1" applyAlignment="1">
      <alignment horizontal="right"/>
    </xf>
    <xf numFmtId="8" fontId="45" fillId="5" borderId="12" xfId="0" applyNumberFormat="1" applyFont="1" applyFill="1" applyBorder="1" applyAlignment="1">
      <alignment horizontal="right"/>
    </xf>
    <xf numFmtId="0" fontId="20" fillId="7" borderId="25" xfId="0" applyFont="1" applyFill="1" applyBorder="1" applyAlignment="1">
      <alignment horizontal="center" vertical="center"/>
    </xf>
    <xf numFmtId="0" fontId="20" fillId="7" borderId="26" xfId="0" applyFont="1" applyFill="1" applyBorder="1" applyAlignment="1">
      <alignment horizontal="center" vertical="center"/>
    </xf>
    <xf numFmtId="8" fontId="17" fillId="0" borderId="11" xfId="0" applyNumberFormat="1" applyFont="1" applyBorder="1" applyAlignment="1">
      <alignment horizontal="center" vertical="center"/>
    </xf>
    <xf numFmtId="8" fontId="17" fillId="0" borderId="12" xfId="0" applyNumberFormat="1" applyFont="1" applyBorder="1" applyAlignment="1">
      <alignment horizontal="center" vertical="center"/>
    </xf>
    <xf numFmtId="8" fontId="17" fillId="4" borderId="11" xfId="0" applyNumberFormat="1" applyFont="1" applyFill="1" applyBorder="1" applyAlignment="1">
      <alignment horizontal="center" vertical="center"/>
    </xf>
    <xf numFmtId="8" fontId="17" fillId="4" borderId="12" xfId="0" applyNumberFormat="1"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6" fillId="2" borderId="1" xfId="0" applyFont="1" applyFill="1" applyBorder="1" applyAlignment="1">
      <alignment horizontal="center" vertical="center"/>
    </xf>
    <xf numFmtId="0" fontId="16" fillId="2" borderId="0" xfId="0" applyFont="1" applyFill="1" applyAlignment="1">
      <alignment horizontal="center" vertical="center"/>
    </xf>
    <xf numFmtId="8" fontId="17" fillId="4" borderId="3" xfId="0" applyNumberFormat="1" applyFont="1" applyFill="1" applyBorder="1" applyAlignment="1">
      <alignment horizontal="right" vertical="center"/>
    </xf>
    <xf numFmtId="0" fontId="17" fillId="4" borderId="4" xfId="0" applyFont="1" applyFill="1" applyBorder="1" applyAlignment="1">
      <alignment horizontal="right" vertical="center"/>
    </xf>
    <xf numFmtId="8" fontId="17" fillId="0" borderId="2" xfId="0" applyNumberFormat="1" applyFont="1" applyBorder="1" applyAlignment="1">
      <alignment horizontal="center"/>
    </xf>
    <xf numFmtId="8" fontId="17" fillId="4" borderId="2" xfId="0" applyNumberFormat="1" applyFont="1" applyFill="1" applyBorder="1" applyAlignment="1">
      <alignment horizont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8" fontId="29" fillId="0" borderId="11" xfId="0" applyNumberFormat="1" applyFont="1" applyBorder="1" applyAlignment="1">
      <alignment horizontal="center" vertical="center"/>
    </xf>
    <xf numFmtId="8" fontId="29" fillId="0" borderId="12" xfId="0" applyNumberFormat="1" applyFont="1" applyBorder="1" applyAlignment="1">
      <alignment horizontal="center" vertical="center"/>
    </xf>
    <xf numFmtId="8" fontId="29" fillId="4" borderId="11" xfId="0" applyNumberFormat="1" applyFont="1" applyFill="1" applyBorder="1" applyAlignment="1">
      <alignment horizontal="center" vertical="center"/>
    </xf>
    <xf numFmtId="8" fontId="29" fillId="4" borderId="12" xfId="0" applyNumberFormat="1" applyFont="1" applyFill="1" applyBorder="1" applyAlignment="1">
      <alignment horizontal="center" vertical="center"/>
    </xf>
    <xf numFmtId="0" fontId="17" fillId="4" borderId="5" xfId="0" applyFont="1" applyFill="1" applyBorder="1" applyAlignment="1">
      <alignment horizontal="center" vertical="center"/>
    </xf>
    <xf numFmtId="8" fontId="17" fillId="4" borderId="6" xfId="0" applyNumberFormat="1" applyFont="1" applyFill="1" applyBorder="1" applyAlignment="1">
      <alignment horizontal="center" vertical="center"/>
    </xf>
    <xf numFmtId="8" fontId="17" fillId="4" borderId="10" xfId="0" applyNumberFormat="1" applyFont="1" applyFill="1" applyBorder="1" applyAlignment="1">
      <alignment horizontal="center" vertical="center"/>
    </xf>
    <xf numFmtId="8" fontId="17" fillId="4" borderId="2" xfId="0" applyNumberFormat="1" applyFont="1" applyFill="1" applyBorder="1" applyAlignment="1">
      <alignment horizontal="center" vertical="center"/>
    </xf>
    <xf numFmtId="8" fontId="17" fillId="0" borderId="10" xfId="0" applyNumberFormat="1" applyFont="1" applyBorder="1" applyAlignment="1">
      <alignment horizontal="center" vertical="center"/>
    </xf>
    <xf numFmtId="8" fontId="17" fillId="0" borderId="9" xfId="0" applyNumberFormat="1" applyFont="1" applyBorder="1" applyAlignment="1">
      <alignment horizontal="center" vertical="center"/>
    </xf>
    <xf numFmtId="8" fontId="17" fillId="0" borderId="2" xfId="0" applyNumberFormat="1" applyFont="1" applyBorder="1" applyAlignment="1">
      <alignment horizontal="center" vertical="center"/>
    </xf>
    <xf numFmtId="8" fontId="17" fillId="0" borderId="3" xfId="0" applyNumberFormat="1" applyFont="1" applyBorder="1" applyAlignment="1">
      <alignment horizontal="right" vertical="center"/>
    </xf>
    <xf numFmtId="0" fontId="17" fillId="0" borderId="4" xfId="0" applyFont="1" applyBorder="1" applyAlignment="1">
      <alignment horizontal="right" vertical="center"/>
    </xf>
    <xf numFmtId="8" fontId="3" fillId="0" borderId="0" xfId="0" applyNumberFormat="1" applyFont="1"/>
    <xf numFmtId="8" fontId="3" fillId="0" borderId="19" xfId="0" applyNumberFormat="1" applyFont="1" applyBorder="1"/>
    <xf numFmtId="0" fontId="3" fillId="0" borderId="0" xfId="0" applyFont="1" applyAlignment="1">
      <alignment horizontal="center" vertical="center"/>
    </xf>
    <xf numFmtId="8" fontId="3" fillId="0" borderId="19" xfId="0" applyNumberFormat="1" applyFont="1" applyBorder="1" applyAlignment="1">
      <alignment horizontal="right" vertical="center"/>
    </xf>
    <xf numFmtId="0" fontId="3" fillId="0" borderId="19" xfId="0" applyFont="1" applyBorder="1" applyAlignment="1">
      <alignment horizontal="right" vertical="center"/>
    </xf>
    <xf numFmtId="0" fontId="35" fillId="0" borderId="0" xfId="0" applyFont="1" applyAlignment="1">
      <alignment horizontal="center" vertical="top"/>
    </xf>
    <xf numFmtId="8" fontId="26" fillId="0" borderId="27" xfId="0" applyNumberFormat="1" applyFont="1" applyBorder="1" applyAlignment="1">
      <alignment horizontal="right" vertical="center"/>
    </xf>
    <xf numFmtId="0" fontId="26" fillId="0" borderId="27" xfId="0" applyFont="1" applyBorder="1" applyAlignment="1">
      <alignment horizontal="right" vertical="center"/>
    </xf>
    <xf numFmtId="0" fontId="33" fillId="0" borderId="29" xfId="0" applyFont="1" applyBorder="1" applyAlignment="1">
      <alignment horizontal="center"/>
    </xf>
    <xf numFmtId="0" fontId="33" fillId="0" borderId="30" xfId="0" applyFont="1" applyBorder="1" applyAlignment="1">
      <alignment horizontal="center"/>
    </xf>
    <xf numFmtId="0" fontId="33" fillId="0" borderId="31" xfId="0" applyFont="1" applyBorder="1" applyAlignment="1">
      <alignment horizontal="center"/>
    </xf>
    <xf numFmtId="0" fontId="32" fillId="0" borderId="0" xfId="0" applyFont="1" applyAlignment="1">
      <alignment horizontal="center"/>
    </xf>
    <xf numFmtId="0" fontId="32" fillId="0" borderId="33" xfId="0" applyFont="1" applyBorder="1" applyAlignment="1">
      <alignment horizontal="center"/>
    </xf>
    <xf numFmtId="0" fontId="31" fillId="0" borderId="0" xfId="0" applyFont="1" applyAlignment="1">
      <alignment horizontal="center"/>
    </xf>
    <xf numFmtId="0" fontId="31" fillId="0" borderId="33" xfId="0" applyFont="1" applyBorder="1" applyAlignment="1">
      <alignment horizontal="center"/>
    </xf>
    <xf numFmtId="0" fontId="31" fillId="0" borderId="27" xfId="0" applyFont="1" applyBorder="1" applyAlignment="1">
      <alignment horizontal="center"/>
    </xf>
    <xf numFmtId="0" fontId="31" fillId="0" borderId="35" xfId="0" applyFont="1" applyBorder="1" applyAlignment="1">
      <alignment horizontal="center"/>
    </xf>
    <xf numFmtId="0" fontId="17" fillId="0" borderId="19" xfId="0" applyFont="1" applyBorder="1" applyAlignment="1">
      <alignment horizontal="center" vertical="center"/>
    </xf>
    <xf numFmtId="0" fontId="0" fillId="0" borderId="19" xfId="0" applyBorder="1" applyAlignment="1">
      <alignment horizontal="center" vertical="center"/>
    </xf>
    <xf numFmtId="0" fontId="28" fillId="0" borderId="0" xfId="0" applyFont="1" applyAlignment="1">
      <alignment horizontal="center" vertical="center" wrapText="1"/>
    </xf>
    <xf numFmtId="0" fontId="17" fillId="0" borderId="20" xfId="0" applyFont="1" applyBorder="1" applyAlignment="1">
      <alignment horizontal="center" vertical="center"/>
    </xf>
    <xf numFmtId="0" fontId="25" fillId="0" borderId="0" xfId="0" applyFont="1" applyAlignment="1">
      <alignment horizontal="center" vertical="center"/>
    </xf>
    <xf numFmtId="0" fontId="17"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17" fillId="4" borderId="12" xfId="0" applyFont="1" applyFill="1" applyBorder="1" applyAlignment="1">
      <alignment horizontal="center" vertical="center"/>
    </xf>
    <xf numFmtId="8" fontId="17" fillId="0" borderId="6" xfId="0" applyNumberFormat="1" applyFont="1" applyBorder="1" applyAlignment="1">
      <alignment horizontal="center" vertical="center"/>
    </xf>
    <xf numFmtId="8" fontId="17" fillId="0" borderId="8" xfId="0" applyNumberFormat="1" applyFont="1" applyBorder="1" applyAlignment="1">
      <alignment horizontal="center" vertical="center"/>
    </xf>
    <xf numFmtId="8" fontId="17" fillId="4" borderId="8" xfId="0" applyNumberFormat="1" applyFont="1" applyFill="1" applyBorder="1" applyAlignment="1">
      <alignment horizontal="center" vertical="center"/>
    </xf>
    <xf numFmtId="8" fontId="17" fillId="4" borderId="9" xfId="0" applyNumberFormat="1" applyFont="1" applyFill="1" applyBorder="1" applyAlignment="1">
      <alignment horizontal="center" vertical="center"/>
    </xf>
    <xf numFmtId="8" fontId="17" fillId="0" borderId="3" xfId="0" applyNumberFormat="1" applyFont="1" applyBorder="1" applyAlignment="1">
      <alignment horizontal="center" vertical="center"/>
    </xf>
    <xf numFmtId="164" fontId="17" fillId="0" borderId="3" xfId="0" applyNumberFormat="1" applyFont="1" applyBorder="1" applyAlignment="1">
      <alignment horizontal="right" vertical="center"/>
    </xf>
    <xf numFmtId="164" fontId="17" fillId="0" borderId="4" xfId="0" applyNumberFormat="1" applyFont="1" applyBorder="1" applyAlignment="1">
      <alignment horizontal="right" vertical="center"/>
    </xf>
    <xf numFmtId="164" fontId="17" fillId="4" borderId="3" xfId="0" applyNumberFormat="1" applyFont="1" applyFill="1" applyBorder="1" applyAlignment="1">
      <alignment horizontal="right" vertical="center"/>
    </xf>
    <xf numFmtId="164" fontId="17" fillId="4" borderId="4" xfId="0" applyNumberFormat="1" applyFont="1" applyFill="1" applyBorder="1" applyAlignment="1">
      <alignment horizontal="right" vertical="center"/>
    </xf>
    <xf numFmtId="8" fontId="17" fillId="4" borderId="3" xfId="0" applyNumberFormat="1" applyFont="1" applyFill="1" applyBorder="1" applyAlignment="1">
      <alignment horizontal="center" vertical="center"/>
    </xf>
    <xf numFmtId="8" fontId="17" fillId="4" borderId="4" xfId="0" applyNumberFormat="1" applyFont="1" applyFill="1" applyBorder="1" applyAlignment="1">
      <alignment horizontal="center" vertical="center"/>
    </xf>
    <xf numFmtId="0" fontId="17" fillId="4" borderId="8" xfId="0" applyFont="1" applyFill="1" applyBorder="1" applyAlignment="1">
      <alignment horizontal="center" vertical="center"/>
    </xf>
    <xf numFmtId="0" fontId="17" fillId="4" borderId="9" xfId="0" applyFont="1" applyFill="1" applyBorder="1" applyAlignment="1">
      <alignment horizontal="center" vertical="center"/>
    </xf>
    <xf numFmtId="0" fontId="17" fillId="0" borderId="2" xfId="0" applyFont="1" applyBorder="1" applyAlignment="1">
      <alignment horizontal="center" vertical="center"/>
    </xf>
    <xf numFmtId="164" fontId="17" fillId="4" borderId="3" xfId="1" applyNumberFormat="1" applyFont="1" applyFill="1" applyBorder="1" applyAlignment="1">
      <alignment horizontal="right" vertical="center"/>
    </xf>
    <xf numFmtId="164" fontId="17" fillId="4" borderId="4" xfId="1" applyNumberFormat="1" applyFont="1" applyFill="1" applyBorder="1" applyAlignment="1">
      <alignment horizontal="right" vertical="center"/>
    </xf>
    <xf numFmtId="8" fontId="17" fillId="4" borderId="21" xfId="0" applyNumberFormat="1" applyFont="1" applyFill="1" applyBorder="1" applyAlignment="1">
      <alignment horizontal="right" vertical="center"/>
    </xf>
    <xf numFmtId="8" fontId="17" fillId="4" borderId="4" xfId="0" applyNumberFormat="1" applyFont="1" applyFill="1" applyBorder="1" applyAlignment="1">
      <alignment horizontal="right" vertical="center"/>
    </xf>
    <xf numFmtId="164" fontId="17" fillId="0" borderId="3" xfId="1" applyNumberFormat="1" applyFont="1" applyBorder="1" applyAlignment="1">
      <alignment horizontal="right" vertical="center"/>
    </xf>
    <xf numFmtId="164" fontId="17" fillId="0" borderId="4" xfId="1" applyNumberFormat="1" applyFont="1" applyBorder="1" applyAlignment="1">
      <alignment horizontal="right" vertical="center"/>
    </xf>
    <xf numFmtId="164" fontId="17" fillId="0" borderId="3" xfId="1" applyNumberFormat="1" applyFont="1" applyFill="1" applyBorder="1" applyAlignment="1">
      <alignment horizontal="right" vertical="center"/>
    </xf>
    <xf numFmtId="164" fontId="17" fillId="0" borderId="4" xfId="1" applyNumberFormat="1" applyFont="1" applyFill="1" applyBorder="1" applyAlignment="1">
      <alignment horizontal="right" vertical="center"/>
    </xf>
    <xf numFmtId="0" fontId="17" fillId="4" borderId="3"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17" fillId="4" borderId="21" xfId="0" applyFont="1" applyFill="1" applyBorder="1" applyAlignment="1">
      <alignment horizontal="center" vertical="center"/>
    </xf>
    <xf numFmtId="8" fontId="17" fillId="4" borderId="22" xfId="0" applyNumberFormat="1" applyFont="1" applyFill="1" applyBorder="1" applyAlignment="1">
      <alignment horizontal="center" vertical="center"/>
    </xf>
    <xf numFmtId="8" fontId="17" fillId="4" borderId="23" xfId="0" applyNumberFormat="1" applyFont="1" applyFill="1" applyBorder="1" applyAlignment="1">
      <alignment horizontal="center" vertical="center"/>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8" fontId="17" fillId="0" borderId="2" xfId="0" applyNumberFormat="1" applyFont="1" applyBorder="1" applyAlignment="1">
      <alignment vertical="center"/>
    </xf>
    <xf numFmtId="8" fontId="17" fillId="4" borderId="3" xfId="0" applyNumberFormat="1" applyFont="1" applyFill="1" applyBorder="1" applyAlignment="1">
      <alignment vertical="center"/>
    </xf>
    <xf numFmtId="8" fontId="17" fillId="4" borderId="4" xfId="0" applyNumberFormat="1" applyFont="1" applyFill="1" applyBorder="1" applyAlignment="1">
      <alignment vertical="center"/>
    </xf>
    <xf numFmtId="0" fontId="19" fillId="2" borderId="37" xfId="0" applyFont="1" applyFill="1" applyBorder="1" applyAlignment="1">
      <alignment horizontal="center" vertical="center"/>
    </xf>
    <xf numFmtId="8" fontId="17" fillId="4" borderId="13" xfId="0" applyNumberFormat="1" applyFont="1" applyFill="1" applyBorder="1" applyAlignment="1">
      <alignment horizontal="center" vertical="center"/>
    </xf>
    <xf numFmtId="8" fontId="17" fillId="4" borderId="0" xfId="0" applyNumberFormat="1" applyFont="1" applyFill="1" applyAlignment="1">
      <alignment horizontal="center" vertical="center"/>
    </xf>
    <xf numFmtId="8" fontId="17" fillId="4" borderId="19" xfId="0" applyNumberFormat="1" applyFont="1" applyFill="1" applyBorder="1" applyAlignment="1">
      <alignment horizontal="center" vertical="center"/>
    </xf>
    <xf numFmtId="8" fontId="17" fillId="0" borderId="7" xfId="0" applyNumberFormat="1" applyFont="1" applyBorder="1" applyAlignment="1">
      <alignment horizontal="center" vertical="center"/>
    </xf>
    <xf numFmtId="8" fontId="17" fillId="0" borderId="19" xfId="0" applyNumberFormat="1" applyFont="1" applyBorder="1" applyAlignment="1">
      <alignment horizontal="center" vertical="center"/>
    </xf>
    <xf numFmtId="8" fontId="17" fillId="4" borderId="20" xfId="0" applyNumberFormat="1" applyFont="1" applyFill="1" applyBorder="1" applyAlignment="1">
      <alignment horizontal="center" vertical="center"/>
    </xf>
    <xf numFmtId="8" fontId="17" fillId="0" borderId="20" xfId="0" applyNumberFormat="1" applyFont="1" applyBorder="1" applyAlignment="1">
      <alignment horizontal="center" vertical="center"/>
    </xf>
    <xf numFmtId="0" fontId="17" fillId="4" borderId="5" xfId="0" applyFont="1" applyFill="1" applyBorder="1" applyAlignment="1" applyProtection="1">
      <alignment horizontal="center" vertical="center"/>
      <protection locked="0"/>
    </xf>
    <xf numFmtId="8" fontId="17" fillId="4" borderId="2" xfId="0" applyNumberFormat="1" applyFont="1" applyFill="1" applyBorder="1" applyAlignment="1">
      <alignment horizontal="right" vertical="center"/>
    </xf>
    <xf numFmtId="8" fontId="17" fillId="0" borderId="2" xfId="0" applyNumberFormat="1" applyFont="1" applyBorder="1" applyAlignment="1">
      <alignment horizontal="right" vertical="center"/>
    </xf>
    <xf numFmtId="8" fontId="17" fillId="4" borderId="2" xfId="0" applyNumberFormat="1" applyFont="1" applyFill="1" applyBorder="1" applyAlignment="1">
      <alignment vertical="center"/>
    </xf>
    <xf numFmtId="0" fontId="7" fillId="0" borderId="0" xfId="0" applyFont="1" applyAlignment="1">
      <alignment horizontal="center" vertical="top"/>
    </xf>
    <xf numFmtId="8" fontId="29" fillId="0" borderId="6" xfId="0" applyNumberFormat="1" applyFont="1" applyBorder="1" applyAlignment="1">
      <alignment horizontal="center" vertical="center"/>
    </xf>
    <xf numFmtId="8" fontId="29" fillId="0" borderId="8" xfId="0" applyNumberFormat="1" applyFont="1" applyBorder="1" applyAlignment="1">
      <alignment horizontal="center" vertical="center"/>
    </xf>
    <xf numFmtId="8" fontId="29" fillId="0" borderId="10" xfId="0" applyNumberFormat="1" applyFont="1" applyBorder="1" applyAlignment="1">
      <alignment horizontal="center" vertical="center"/>
    </xf>
    <xf numFmtId="8" fontId="29" fillId="0" borderId="9" xfId="0" applyNumberFormat="1" applyFont="1" applyBorder="1" applyAlignment="1">
      <alignment horizontal="center" vertical="center"/>
    </xf>
    <xf numFmtId="0" fontId="2" fillId="3" borderId="40" xfId="0" applyFont="1" applyFill="1" applyBorder="1" applyAlignment="1">
      <alignment horizontal="left" vertical="center"/>
    </xf>
    <xf numFmtId="0" fontId="2" fillId="3" borderId="41" xfId="0" applyFont="1" applyFill="1" applyBorder="1" applyAlignment="1">
      <alignment horizontal="left" vertical="center"/>
    </xf>
    <xf numFmtId="0" fontId="2" fillId="3" borderId="36" xfId="0" applyFont="1" applyFill="1" applyBorder="1" applyAlignment="1">
      <alignment vertical="center"/>
    </xf>
    <xf numFmtId="0" fontId="2" fillId="3" borderId="37" xfId="0" applyFont="1" applyFill="1" applyBorder="1" applyAlignment="1">
      <alignment vertical="center"/>
    </xf>
    <xf numFmtId="0" fontId="2" fillId="3" borderId="38" xfId="0" applyFont="1" applyFill="1" applyBorder="1" applyAlignment="1">
      <alignmen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2" xfId="0" applyFont="1" applyFill="1" applyBorder="1" applyAlignment="1">
      <alignment horizontal="left" vertical="center"/>
    </xf>
    <xf numFmtId="8" fontId="29" fillId="4" borderId="6" xfId="0" applyNumberFormat="1" applyFont="1" applyFill="1" applyBorder="1" applyAlignment="1">
      <alignment horizontal="center" vertical="center"/>
    </xf>
    <xf numFmtId="8" fontId="29" fillId="4" borderId="8" xfId="0" applyNumberFormat="1" applyFont="1" applyFill="1" applyBorder="1" applyAlignment="1">
      <alignment horizontal="center" vertical="center"/>
    </xf>
    <xf numFmtId="8" fontId="29" fillId="4" borderId="10" xfId="0" applyNumberFormat="1" applyFont="1" applyFill="1" applyBorder="1" applyAlignment="1">
      <alignment horizontal="center" vertical="center"/>
    </xf>
    <xf numFmtId="8" fontId="29" fillId="4" borderId="9" xfId="0" applyNumberFormat="1" applyFont="1" applyFill="1" applyBorder="1" applyAlignment="1">
      <alignment horizontal="center" vertical="center"/>
    </xf>
    <xf numFmtId="0" fontId="3" fillId="0" borderId="0" xfId="0" applyFont="1"/>
    <xf numFmtId="0" fontId="5" fillId="0" borderId="0" xfId="0" applyFont="1" applyAlignment="1">
      <alignment horizontal="center"/>
    </xf>
    <xf numFmtId="0" fontId="38" fillId="0" borderId="0" xfId="0" applyFont="1" applyAlignment="1">
      <alignment horizontal="center" vertical="top" wrapText="1"/>
    </xf>
    <xf numFmtId="0" fontId="40" fillId="0" borderId="0" xfId="0" applyFont="1" applyAlignment="1">
      <alignment horizontal="center" wrapText="1"/>
    </xf>
    <xf numFmtId="0" fontId="36" fillId="3" borderId="10" xfId="0" applyFont="1" applyFill="1" applyBorder="1" applyAlignment="1">
      <alignment horizontal="left" vertical="top" wrapText="1" indent="2"/>
    </xf>
    <xf numFmtId="0" fontId="2" fillId="3" borderId="19" xfId="0" applyFont="1" applyFill="1" applyBorder="1" applyAlignment="1">
      <alignment horizontal="left" vertical="top" wrapText="1" indent="2"/>
    </xf>
    <xf numFmtId="0" fontId="2" fillId="3" borderId="9" xfId="0" applyFont="1" applyFill="1" applyBorder="1" applyAlignment="1">
      <alignment horizontal="left" vertical="top" wrapText="1" indent="2"/>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0" xfId="0" applyFont="1" applyAlignment="1">
      <alignment horizontal="center" vertical="center" wrapText="1"/>
    </xf>
    <xf numFmtId="0" fontId="37" fillId="0" borderId="39"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9" xfId="0" applyFont="1" applyBorder="1" applyAlignment="1">
      <alignment horizontal="center" vertical="center" wrapText="1"/>
    </xf>
    <xf numFmtId="8" fontId="23" fillId="4" borderId="11" xfId="0" applyNumberFormat="1" applyFont="1" applyFill="1" applyBorder="1" applyAlignment="1">
      <alignment horizontal="center" vertical="center"/>
    </xf>
    <xf numFmtId="8" fontId="23" fillId="4" borderId="12" xfId="0" applyNumberFormat="1" applyFont="1" applyFill="1" applyBorder="1" applyAlignment="1">
      <alignment horizontal="center" vertical="center"/>
    </xf>
    <xf numFmtId="8" fontId="23" fillId="0" borderId="11" xfId="0" applyNumberFormat="1" applyFont="1" applyBorder="1" applyAlignment="1">
      <alignment horizontal="center" vertical="center"/>
    </xf>
    <xf numFmtId="8" fontId="23" fillId="0" borderId="12" xfId="0" applyNumberFormat="1" applyFont="1" applyBorder="1" applyAlignment="1">
      <alignment horizontal="center" vertical="center"/>
    </xf>
    <xf numFmtId="0" fontId="36" fillId="3" borderId="10" xfId="0" applyFont="1" applyFill="1" applyBorder="1" applyAlignment="1">
      <alignment horizontal="left" vertical="top" indent="2"/>
    </xf>
    <xf numFmtId="0" fontId="36" fillId="3" borderId="19" xfId="0" applyFont="1" applyFill="1" applyBorder="1" applyAlignment="1">
      <alignment horizontal="left" vertical="top" indent="2"/>
    </xf>
    <xf numFmtId="0" fontId="36" fillId="3" borderId="9" xfId="0" applyFont="1" applyFill="1" applyBorder="1" applyAlignment="1">
      <alignment horizontal="left" vertical="top" indent="2"/>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153738</xdr:colOff>
      <xdr:row>338</xdr:row>
      <xdr:rowOff>60156</xdr:rowOff>
    </xdr:from>
    <xdr:to>
      <xdr:col>0</xdr:col>
      <xdr:colOff>2560053</xdr:colOff>
      <xdr:row>342</xdr:row>
      <xdr:rowOff>160420</xdr:rowOff>
    </xdr:to>
    <xdr:sp macro="" textlink="">
      <xdr:nvSpPr>
        <xdr:cNvPr id="2" name="TextBox 1">
          <a:extLst>
            <a:ext uri="{FF2B5EF4-FFF2-40B4-BE49-F238E27FC236}">
              <a16:creationId xmlns:a16="http://schemas.microsoft.com/office/drawing/2014/main" id="{33EA075B-48FF-06BE-DF5D-F5E5383E829B}"/>
            </a:ext>
          </a:extLst>
        </xdr:cNvPr>
        <xdr:cNvSpPr txBox="1"/>
      </xdr:nvSpPr>
      <xdr:spPr>
        <a:xfrm>
          <a:off x="153738" y="71895367"/>
          <a:ext cx="2406315" cy="92910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effectLst/>
              <a:latin typeface="Helvetica" pitchFamily="2" charset="0"/>
              <a:ea typeface="+mn-ea"/>
              <a:cs typeface="+mn-cs"/>
            </a:rPr>
            <a:t>Please print all information and include a daytime phone number and/or email. Do not abbreviate streets or cities. Note: deliveries to PO Boxes must be picked up within seven days or they will be returned to the WSO. Return shipping will be at customer's expense.</a:t>
          </a:r>
        </a:p>
      </xdr:txBody>
    </xdr:sp>
    <xdr:clientData/>
  </xdr:twoCellAnchor>
  <xdr:twoCellAnchor>
    <xdr:from>
      <xdr:col>0</xdr:col>
      <xdr:colOff>153737</xdr:colOff>
      <xdr:row>344</xdr:row>
      <xdr:rowOff>106948</xdr:rowOff>
    </xdr:from>
    <xdr:to>
      <xdr:col>0</xdr:col>
      <xdr:colOff>2566737</xdr:colOff>
      <xdr:row>348</xdr:row>
      <xdr:rowOff>113631</xdr:rowOff>
    </xdr:to>
    <xdr:sp macro="" textlink="">
      <xdr:nvSpPr>
        <xdr:cNvPr id="4" name="TextBox 3">
          <a:extLst>
            <a:ext uri="{FF2B5EF4-FFF2-40B4-BE49-F238E27FC236}">
              <a16:creationId xmlns:a16="http://schemas.microsoft.com/office/drawing/2014/main" id="{19A4F3D3-1759-10DE-652A-2D4735CDAFDB}"/>
            </a:ext>
          </a:extLst>
        </xdr:cNvPr>
        <xdr:cNvSpPr txBox="1"/>
      </xdr:nvSpPr>
      <xdr:spPr>
        <a:xfrm>
          <a:off x="153737" y="73279001"/>
          <a:ext cx="2413000" cy="83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chemeClr val="dk1"/>
              </a:solidFill>
              <a:effectLst/>
              <a:latin typeface="Helvetica" pitchFamily="2" charset="0"/>
              <a:ea typeface="+mn-ea"/>
              <a:cs typeface="+mn-cs"/>
            </a:rPr>
            <a:t>Please check your orders once received for any damage or incorrect products and notify customer service within 30 days of the invoice date. A complete RETURN POLICY is published online at https://cart-us.na.org or https://cart-ca.na.org.</a:t>
          </a:r>
          <a:endParaRPr lang="en-US" sz="1100" b="1"/>
        </a:p>
      </xdr:txBody>
    </xdr:sp>
    <xdr:clientData/>
  </xdr:twoCellAnchor>
  <xdr:twoCellAnchor editAs="oneCell">
    <xdr:from>
      <xdr:col>0</xdr:col>
      <xdr:colOff>66843</xdr:colOff>
      <xdr:row>0</xdr:row>
      <xdr:rowOff>0</xdr:rowOff>
    </xdr:from>
    <xdr:to>
      <xdr:col>0</xdr:col>
      <xdr:colOff>1992564</xdr:colOff>
      <xdr:row>2</xdr:row>
      <xdr:rowOff>6684</xdr:rowOff>
    </xdr:to>
    <xdr:pic>
      <xdr:nvPicPr>
        <xdr:cNvPr id="7" name="Picture 6">
          <a:extLst>
            <a:ext uri="{FF2B5EF4-FFF2-40B4-BE49-F238E27FC236}">
              <a16:creationId xmlns:a16="http://schemas.microsoft.com/office/drawing/2014/main" id="{F91F2897-1F05-49E7-3094-122AEFFF1D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43" y="0"/>
          <a:ext cx="1925721" cy="57484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29D8-FF92-5841-A83B-AF6F8EC84ED6}">
  <dimension ref="A1:G362"/>
  <sheetViews>
    <sheetView showZeros="0" tabSelected="1" view="pageLayout" topLeftCell="A345" zoomScale="190" zoomScaleNormal="100" zoomScalePageLayoutView="190" workbookViewId="0">
      <selection activeCell="B316" sqref="B316"/>
    </sheetView>
  </sheetViews>
  <sheetFormatPr baseColWidth="10" defaultColWidth="10.6640625" defaultRowHeight="16"/>
  <cols>
    <col min="1" max="1" width="47.6640625" customWidth="1"/>
    <col min="2" max="2" width="8.1640625" style="1" customWidth="1"/>
    <col min="3" max="3" width="9.1640625" style="1" customWidth="1"/>
    <col min="4" max="5" width="6" style="1" customWidth="1"/>
    <col min="6" max="6" width="8.1640625" style="1" customWidth="1"/>
    <col min="7" max="7" width="9.6640625" customWidth="1"/>
  </cols>
  <sheetData>
    <row r="1" spans="1:7" ht="28">
      <c r="A1" s="2"/>
      <c r="B1" s="278" t="s">
        <v>42</v>
      </c>
      <c r="C1" s="278"/>
      <c r="D1" s="278"/>
      <c r="E1" s="278"/>
      <c r="F1" s="278"/>
      <c r="G1" s="278"/>
    </row>
    <row r="2" spans="1:7" ht="17" customHeight="1">
      <c r="A2" s="2"/>
      <c r="B2" s="259" t="s">
        <v>327</v>
      </c>
      <c r="C2" s="259"/>
      <c r="D2" s="259"/>
      <c r="E2" s="259"/>
      <c r="F2" s="259"/>
      <c r="G2" s="259"/>
    </row>
    <row r="3" spans="1:7" ht="33" customHeight="1">
      <c r="A3" s="89" t="s">
        <v>0</v>
      </c>
      <c r="B3" s="90" t="s">
        <v>8</v>
      </c>
      <c r="C3" s="90" t="s">
        <v>6</v>
      </c>
      <c r="D3" s="247" t="s">
        <v>1</v>
      </c>
      <c r="E3" s="247"/>
      <c r="F3" s="91" t="s">
        <v>7</v>
      </c>
      <c r="G3" s="92" t="s">
        <v>2</v>
      </c>
    </row>
    <row r="4" spans="1:7" ht="19" customHeight="1">
      <c r="A4" s="266" t="s">
        <v>43</v>
      </c>
      <c r="B4" s="267"/>
      <c r="C4" s="267"/>
      <c r="D4" s="267"/>
      <c r="E4" s="267"/>
      <c r="F4" s="267"/>
      <c r="G4" s="268"/>
    </row>
    <row r="5" spans="1:7" ht="16" customHeight="1">
      <c r="A5" s="88" t="s">
        <v>3</v>
      </c>
      <c r="B5" s="178">
        <v>1101</v>
      </c>
      <c r="C5" s="255"/>
      <c r="D5" s="248">
        <v>15.65</v>
      </c>
      <c r="E5" s="249"/>
      <c r="F5" s="255"/>
      <c r="G5" s="232">
        <f>D5*F5</f>
        <v>0</v>
      </c>
    </row>
    <row r="6" spans="1:7" ht="12" customHeight="1">
      <c r="A6" s="93" t="s">
        <v>314</v>
      </c>
      <c r="B6" s="162"/>
      <c r="C6" s="238"/>
      <c r="D6" s="180"/>
      <c r="E6" s="250"/>
      <c r="F6" s="238"/>
      <c r="G6" s="256"/>
    </row>
    <row r="7" spans="1:7" ht="16" customHeight="1">
      <c r="A7" s="32" t="s">
        <v>4</v>
      </c>
      <c r="B7" s="163">
        <v>1102</v>
      </c>
      <c r="C7" s="242"/>
      <c r="D7" s="215">
        <v>15.65</v>
      </c>
      <c r="E7" s="251"/>
      <c r="F7" s="242"/>
      <c r="G7" s="257">
        <f>D7*F7</f>
        <v>0</v>
      </c>
    </row>
    <row r="8" spans="1:7" ht="12" customHeight="1">
      <c r="A8" s="94" t="s">
        <v>315</v>
      </c>
      <c r="B8" s="164"/>
      <c r="C8" s="243"/>
      <c r="D8" s="182"/>
      <c r="E8" s="252"/>
      <c r="F8" s="243"/>
      <c r="G8" s="257"/>
    </row>
    <row r="9" spans="1:7">
      <c r="A9" s="42" t="s">
        <v>20</v>
      </c>
      <c r="B9" s="33">
        <v>1106</v>
      </c>
      <c r="C9" s="33" t="s">
        <v>40</v>
      </c>
      <c r="D9" s="159">
        <v>15.65</v>
      </c>
      <c r="E9" s="253"/>
      <c r="F9" s="34"/>
      <c r="G9" s="35">
        <f t="shared" ref="G9:G14" si="0">D9*F9</f>
        <v>0</v>
      </c>
    </row>
    <row r="10" spans="1:7">
      <c r="A10" s="44" t="s">
        <v>242</v>
      </c>
      <c r="B10" s="36" t="s">
        <v>9</v>
      </c>
      <c r="C10" s="36"/>
      <c r="D10" s="157">
        <v>15.65</v>
      </c>
      <c r="E10" s="254"/>
      <c r="F10" s="37"/>
      <c r="G10" s="38">
        <f t="shared" si="0"/>
        <v>0</v>
      </c>
    </row>
    <row r="11" spans="1:7">
      <c r="A11" s="42" t="s">
        <v>19</v>
      </c>
      <c r="B11" s="33" t="s">
        <v>10</v>
      </c>
      <c r="C11" s="33" t="s">
        <v>40</v>
      </c>
      <c r="D11" s="159">
        <v>21.3</v>
      </c>
      <c r="E11" s="253"/>
      <c r="F11" s="34"/>
      <c r="G11" s="35">
        <f t="shared" si="0"/>
        <v>0</v>
      </c>
    </row>
    <row r="12" spans="1:7">
      <c r="A12" s="44" t="s">
        <v>5</v>
      </c>
      <c r="B12" s="36">
        <v>1107</v>
      </c>
      <c r="C12" s="36" t="s">
        <v>40</v>
      </c>
      <c r="D12" s="157">
        <v>35.5</v>
      </c>
      <c r="E12" s="254"/>
      <c r="F12" s="37"/>
      <c r="G12" s="38">
        <f t="shared" si="0"/>
        <v>0</v>
      </c>
    </row>
    <row r="13" spans="1:7">
      <c r="A13" s="45" t="s">
        <v>11</v>
      </c>
      <c r="B13" s="33">
        <v>1101</v>
      </c>
      <c r="C13" s="33" t="s">
        <v>41</v>
      </c>
      <c r="D13" s="159">
        <v>13.9</v>
      </c>
      <c r="E13" s="253"/>
      <c r="F13" s="34"/>
      <c r="G13" s="35">
        <f t="shared" si="0"/>
        <v>0</v>
      </c>
    </row>
    <row r="14" spans="1:7" ht="16" customHeight="1">
      <c r="A14" s="32" t="s">
        <v>12</v>
      </c>
      <c r="B14" s="163">
        <v>1101</v>
      </c>
      <c r="C14" s="242"/>
      <c r="D14" s="215">
        <v>10.7</v>
      </c>
      <c r="E14" s="251"/>
      <c r="F14" s="242"/>
      <c r="G14" s="257">
        <f t="shared" si="0"/>
        <v>0</v>
      </c>
    </row>
    <row r="15" spans="1:7" ht="24" customHeight="1">
      <c r="A15" s="94" t="s">
        <v>13</v>
      </c>
      <c r="B15" s="164"/>
      <c r="C15" s="243"/>
      <c r="D15" s="182"/>
      <c r="E15" s="252"/>
      <c r="F15" s="243"/>
      <c r="G15" s="257"/>
    </row>
    <row r="16" spans="1:7">
      <c r="A16" s="43" t="s">
        <v>14</v>
      </c>
      <c r="B16" s="161">
        <v>1110</v>
      </c>
      <c r="C16" s="237"/>
      <c r="D16" s="179">
        <v>14.95</v>
      </c>
      <c r="E16" s="217"/>
      <c r="F16" s="237"/>
      <c r="G16" s="256">
        <f>D16*F16</f>
        <v>0</v>
      </c>
    </row>
    <row r="17" spans="1:7" ht="12.75" customHeight="1">
      <c r="A17" s="95" t="s">
        <v>15</v>
      </c>
      <c r="B17" s="162"/>
      <c r="C17" s="238"/>
      <c r="D17" s="180"/>
      <c r="E17" s="218"/>
      <c r="F17" s="238"/>
      <c r="G17" s="256"/>
    </row>
    <row r="18" spans="1:7">
      <c r="A18" s="44" t="s">
        <v>316</v>
      </c>
      <c r="B18" s="36">
        <v>1140</v>
      </c>
      <c r="C18" s="36"/>
      <c r="D18" s="157">
        <v>12.3</v>
      </c>
      <c r="E18" s="158"/>
      <c r="F18" s="37"/>
      <c r="G18" s="38">
        <f>D18*F18</f>
        <v>0</v>
      </c>
    </row>
    <row r="19" spans="1:7">
      <c r="A19" s="43" t="s">
        <v>16</v>
      </c>
      <c r="B19" s="161">
        <v>1143</v>
      </c>
      <c r="C19" s="237"/>
      <c r="D19" s="179">
        <v>12.3</v>
      </c>
      <c r="E19" s="217"/>
      <c r="F19" s="237"/>
      <c r="G19" s="258">
        <f>D19*F19</f>
        <v>0</v>
      </c>
    </row>
    <row r="20" spans="1:7" ht="11" customHeight="1">
      <c r="A20" s="93" t="s">
        <v>317</v>
      </c>
      <c r="B20" s="162"/>
      <c r="C20" s="238"/>
      <c r="D20" s="180"/>
      <c r="E20" s="218"/>
      <c r="F20" s="238"/>
      <c r="G20" s="258"/>
    </row>
    <row r="21" spans="1:7">
      <c r="A21" s="44" t="s">
        <v>17</v>
      </c>
      <c r="B21" s="36">
        <v>1144</v>
      </c>
      <c r="C21" s="36" t="s">
        <v>40</v>
      </c>
      <c r="D21" s="157">
        <v>12.8</v>
      </c>
      <c r="E21" s="158"/>
      <c r="F21" s="37"/>
      <c r="G21" s="139">
        <f>D21*F21</f>
        <v>0</v>
      </c>
    </row>
    <row r="22" spans="1:7">
      <c r="A22" s="42" t="s">
        <v>18</v>
      </c>
      <c r="B22" s="33" t="s">
        <v>22</v>
      </c>
      <c r="C22" s="33" t="s">
        <v>40</v>
      </c>
      <c r="D22" s="159">
        <v>17.399999999999999</v>
      </c>
      <c r="E22" s="160"/>
      <c r="F22" s="34"/>
      <c r="G22" s="138">
        <f>D22*F22</f>
        <v>0</v>
      </c>
    </row>
    <row r="23" spans="1:7">
      <c r="A23" s="10" t="s">
        <v>21</v>
      </c>
      <c r="B23" s="163">
        <v>1112</v>
      </c>
      <c r="C23" s="242"/>
      <c r="D23" s="215">
        <v>12.3</v>
      </c>
      <c r="E23" s="216"/>
      <c r="F23" s="242"/>
      <c r="G23" s="244">
        <f>D23*F23</f>
        <v>0</v>
      </c>
    </row>
    <row r="24" spans="1:7" ht="24" customHeight="1">
      <c r="A24" s="94" t="s">
        <v>23</v>
      </c>
      <c r="B24" s="164"/>
      <c r="C24" s="243"/>
      <c r="D24" s="182"/>
      <c r="E24" s="183"/>
      <c r="F24" s="243"/>
      <c r="G24" s="244"/>
    </row>
    <row r="25" spans="1:7">
      <c r="A25" s="42" t="s">
        <v>351</v>
      </c>
      <c r="B25" s="39">
        <v>1113</v>
      </c>
      <c r="C25" s="40" t="s">
        <v>40</v>
      </c>
      <c r="D25" s="159">
        <v>12.8</v>
      </c>
      <c r="E25" s="160"/>
      <c r="F25" s="40"/>
      <c r="G25" s="138">
        <f>D25*F25</f>
        <v>0</v>
      </c>
    </row>
    <row r="26" spans="1:7">
      <c r="A26" s="10" t="s">
        <v>308</v>
      </c>
      <c r="B26" s="52">
        <v>1114</v>
      </c>
      <c r="C26" s="134" t="s">
        <v>40</v>
      </c>
      <c r="D26" s="182">
        <v>23.75</v>
      </c>
      <c r="E26" s="183"/>
      <c r="F26" s="134"/>
      <c r="G26" s="140">
        <f>D26*F26</f>
        <v>0</v>
      </c>
    </row>
    <row r="27" spans="1:7">
      <c r="A27" s="43" t="s">
        <v>24</v>
      </c>
      <c r="B27" s="161">
        <v>1200</v>
      </c>
      <c r="C27" s="237"/>
      <c r="D27" s="179">
        <v>2.4500000000000002</v>
      </c>
      <c r="E27" s="217"/>
      <c r="F27" s="237"/>
      <c r="G27" s="245">
        <f>D27*F27</f>
        <v>0</v>
      </c>
    </row>
    <row r="28" spans="1:7" ht="24" customHeight="1">
      <c r="A28" s="93" t="s">
        <v>35</v>
      </c>
      <c r="B28" s="162"/>
      <c r="C28" s="238"/>
      <c r="D28" s="180"/>
      <c r="E28" s="218"/>
      <c r="F28" s="238"/>
      <c r="G28" s="246"/>
    </row>
    <row r="29" spans="1:7">
      <c r="A29" s="10" t="s">
        <v>25</v>
      </c>
      <c r="B29" s="163">
        <v>1121</v>
      </c>
      <c r="C29" s="242"/>
      <c r="D29" s="215">
        <v>15</v>
      </c>
      <c r="E29" s="216"/>
      <c r="F29" s="242"/>
      <c r="G29" s="244">
        <f>D29*F29</f>
        <v>0</v>
      </c>
    </row>
    <row r="30" spans="1:7" ht="12.75" customHeight="1">
      <c r="A30" s="135" t="s">
        <v>36</v>
      </c>
      <c r="B30" s="164"/>
      <c r="C30" s="243"/>
      <c r="D30" s="182"/>
      <c r="E30" s="183"/>
      <c r="F30" s="243"/>
      <c r="G30" s="244"/>
    </row>
    <row r="31" spans="1:7">
      <c r="A31" s="43" t="s">
        <v>26</v>
      </c>
      <c r="B31" s="161">
        <v>1400</v>
      </c>
      <c r="C31" s="237"/>
      <c r="D31" s="179">
        <v>11.6</v>
      </c>
      <c r="E31" s="217"/>
      <c r="F31" s="237"/>
      <c r="G31" s="258">
        <f>D31*F31</f>
        <v>0</v>
      </c>
    </row>
    <row r="32" spans="1:7" ht="24" customHeight="1">
      <c r="A32" s="93" t="s">
        <v>37</v>
      </c>
      <c r="B32" s="162"/>
      <c r="C32" s="238"/>
      <c r="D32" s="180"/>
      <c r="E32" s="218"/>
      <c r="F32" s="238"/>
      <c r="G32" s="258"/>
    </row>
    <row r="33" spans="1:7">
      <c r="A33" s="10" t="s">
        <v>27</v>
      </c>
      <c r="B33" s="163">
        <v>1130</v>
      </c>
      <c r="C33" s="242"/>
      <c r="D33" s="215">
        <v>11.25</v>
      </c>
      <c r="E33" s="216"/>
      <c r="F33" s="242"/>
      <c r="G33" s="244">
        <f>D33*F33</f>
        <v>0</v>
      </c>
    </row>
    <row r="34" spans="1:7" ht="12.75" customHeight="1">
      <c r="A34" s="135" t="s">
        <v>310</v>
      </c>
      <c r="B34" s="164"/>
      <c r="C34" s="243"/>
      <c r="D34" s="182"/>
      <c r="E34" s="183"/>
      <c r="F34" s="243"/>
      <c r="G34" s="244"/>
    </row>
    <row r="35" spans="1:7">
      <c r="A35" s="42" t="s">
        <v>28</v>
      </c>
      <c r="B35" s="39">
        <v>1150</v>
      </c>
      <c r="C35" s="39" t="s">
        <v>40</v>
      </c>
      <c r="D35" s="159">
        <v>13.35</v>
      </c>
      <c r="E35" s="160"/>
      <c r="F35" s="40"/>
      <c r="G35" s="138">
        <f>D35*F35</f>
        <v>0</v>
      </c>
    </row>
    <row r="36" spans="1:7">
      <c r="A36" s="10" t="s">
        <v>29</v>
      </c>
      <c r="B36" s="163">
        <v>1151</v>
      </c>
      <c r="C36" s="242"/>
      <c r="D36" s="215">
        <v>13.35</v>
      </c>
      <c r="E36" s="216"/>
      <c r="F36" s="242"/>
      <c r="G36" s="244">
        <f>D36*F36</f>
        <v>0</v>
      </c>
    </row>
    <row r="37" spans="1:7" ht="12.75" customHeight="1">
      <c r="A37" s="135" t="s">
        <v>38</v>
      </c>
      <c r="B37" s="164"/>
      <c r="C37" s="243"/>
      <c r="D37" s="182"/>
      <c r="E37" s="183"/>
      <c r="F37" s="243"/>
      <c r="G37" s="244"/>
    </row>
    <row r="38" spans="1:7">
      <c r="A38" s="42" t="s">
        <v>30</v>
      </c>
      <c r="B38" s="39">
        <v>1201</v>
      </c>
      <c r="C38" s="39" t="s">
        <v>40</v>
      </c>
      <c r="D38" s="159">
        <v>13.35</v>
      </c>
      <c r="E38" s="160"/>
      <c r="F38" s="40"/>
      <c r="G38" s="138">
        <f>D38*F38</f>
        <v>0</v>
      </c>
    </row>
    <row r="39" spans="1:7">
      <c r="A39" s="10" t="s">
        <v>31</v>
      </c>
      <c r="B39" s="163">
        <v>1202</v>
      </c>
      <c r="C39" s="242"/>
      <c r="D39" s="215">
        <v>13.35</v>
      </c>
      <c r="E39" s="216"/>
      <c r="F39" s="242"/>
      <c r="G39" s="244">
        <f>D39*F39</f>
        <v>0</v>
      </c>
    </row>
    <row r="40" spans="1:7" ht="12.75" customHeight="1">
      <c r="A40" s="135" t="s">
        <v>309</v>
      </c>
      <c r="B40" s="164"/>
      <c r="C40" s="243"/>
      <c r="D40" s="182"/>
      <c r="E40" s="183"/>
      <c r="F40" s="243"/>
      <c r="G40" s="244"/>
    </row>
    <row r="41" spans="1:7">
      <c r="A41" s="43" t="s">
        <v>32</v>
      </c>
      <c r="B41" s="161">
        <v>9425</v>
      </c>
      <c r="C41" s="237"/>
      <c r="D41" s="179">
        <v>20</v>
      </c>
      <c r="E41" s="217"/>
      <c r="F41" s="237"/>
      <c r="G41" s="245">
        <f>D41*F41</f>
        <v>0</v>
      </c>
    </row>
    <row r="42" spans="1:7" ht="12" customHeight="1">
      <c r="A42" s="95" t="s">
        <v>39</v>
      </c>
      <c r="B42" s="162"/>
      <c r="C42" s="238"/>
      <c r="D42" s="180"/>
      <c r="E42" s="218"/>
      <c r="F42" s="238"/>
      <c r="G42" s="246"/>
    </row>
    <row r="43" spans="1:7">
      <c r="A43" s="44" t="s">
        <v>33</v>
      </c>
      <c r="B43" s="41">
        <v>9421</v>
      </c>
      <c r="C43" s="41" t="s">
        <v>40</v>
      </c>
      <c r="D43" s="157">
        <v>74.75</v>
      </c>
      <c r="E43" s="158"/>
      <c r="F43" s="133"/>
      <c r="G43" s="139">
        <f>D43*F43</f>
        <v>0</v>
      </c>
    </row>
    <row r="44" spans="1:7">
      <c r="A44" s="42" t="s">
        <v>34</v>
      </c>
      <c r="B44" s="39">
        <v>1501</v>
      </c>
      <c r="C44" s="39" t="s">
        <v>40</v>
      </c>
      <c r="D44" s="159">
        <v>15</v>
      </c>
      <c r="E44" s="160"/>
      <c r="F44" s="40"/>
      <c r="G44" s="138">
        <f>D44*F44</f>
        <v>0</v>
      </c>
    </row>
    <row r="45" spans="1:7">
      <c r="A45" s="107" t="s">
        <v>188</v>
      </c>
      <c r="B45" s="108"/>
      <c r="C45" s="109"/>
      <c r="D45" s="108"/>
      <c r="E45" s="108"/>
      <c r="F45" s="153">
        <f>SUM(G5:G44)</f>
        <v>0</v>
      </c>
      <c r="G45" s="154"/>
    </row>
    <row r="46" spans="1:7">
      <c r="B46"/>
      <c r="C46"/>
      <c r="D46"/>
      <c r="E46"/>
      <c r="F46"/>
    </row>
    <row r="47" spans="1:7" ht="19" customHeight="1">
      <c r="A47" s="269" t="s">
        <v>54</v>
      </c>
      <c r="B47" s="270"/>
      <c r="C47" s="270"/>
      <c r="D47" s="270"/>
      <c r="E47" s="270"/>
      <c r="F47" s="270"/>
      <c r="G47" s="271"/>
    </row>
    <row r="48" spans="1:7">
      <c r="A48" s="26" t="s">
        <v>358</v>
      </c>
      <c r="B48" s="239">
        <v>1164</v>
      </c>
      <c r="C48" s="239"/>
      <c r="D48" s="240">
        <v>2.5</v>
      </c>
      <c r="E48" s="241"/>
      <c r="F48" s="239"/>
      <c r="G48" s="231">
        <f>D48*F48</f>
        <v>0</v>
      </c>
    </row>
    <row r="49" spans="1:7" ht="12" customHeight="1">
      <c r="A49" s="96" t="s">
        <v>44</v>
      </c>
      <c r="B49" s="162"/>
      <c r="C49" s="162"/>
      <c r="D49" s="180"/>
      <c r="E49" s="218"/>
      <c r="F49" s="162"/>
      <c r="G49" s="232"/>
    </row>
    <row r="50" spans="1:7">
      <c r="A50" s="25" t="s">
        <v>45</v>
      </c>
      <c r="B50" s="163">
        <v>1500</v>
      </c>
      <c r="C50" s="163"/>
      <c r="D50" s="184">
        <v>0.92</v>
      </c>
      <c r="E50" s="184">
        <v>0.78</v>
      </c>
      <c r="F50" s="163"/>
      <c r="G50" s="233">
        <f>IF(F50 &gt; 99,E50 * F50, D50* F50)</f>
        <v>0</v>
      </c>
    </row>
    <row r="51" spans="1:7" ht="24" customHeight="1">
      <c r="A51" s="97" t="s">
        <v>241</v>
      </c>
      <c r="B51" s="164"/>
      <c r="C51" s="164"/>
      <c r="D51" s="184"/>
      <c r="E51" s="184"/>
      <c r="F51" s="164"/>
      <c r="G51" s="234"/>
    </row>
    <row r="52" spans="1:7" ht="16" customHeight="1">
      <c r="A52" s="27" t="s">
        <v>348</v>
      </c>
      <c r="B52" s="39" t="s">
        <v>265</v>
      </c>
      <c r="C52" s="39" t="s">
        <v>40</v>
      </c>
      <c r="D52" s="31">
        <v>0.92</v>
      </c>
      <c r="E52" s="31">
        <v>0.78</v>
      </c>
      <c r="F52" s="39"/>
      <c r="G52" s="141">
        <f>IF(F52 &gt; 99,E52 * F52, D52* F52)</f>
        <v>0</v>
      </c>
    </row>
    <row r="53" spans="1:7" ht="16" customHeight="1">
      <c r="A53" s="25" t="s">
        <v>267</v>
      </c>
      <c r="B53" s="52" t="s">
        <v>266</v>
      </c>
      <c r="C53" s="52" t="s">
        <v>40</v>
      </c>
      <c r="D53" s="29">
        <v>0.92</v>
      </c>
      <c r="E53" s="29">
        <v>0.78</v>
      </c>
      <c r="F53" s="52"/>
      <c r="G53" s="142">
        <f>IF(F53 &gt; 99,E53 * F53, D53* F53)</f>
        <v>0</v>
      </c>
    </row>
    <row r="54" spans="1:7">
      <c r="A54" s="27" t="s">
        <v>46</v>
      </c>
      <c r="B54" s="161">
        <v>1603</v>
      </c>
      <c r="C54" s="161"/>
      <c r="D54" s="181">
        <v>3.4</v>
      </c>
      <c r="E54" s="181">
        <v>3.15</v>
      </c>
      <c r="F54" s="161"/>
      <c r="G54" s="229">
        <f>IF(F54 &gt; 99,E54 * F54, D54* F54)</f>
        <v>0</v>
      </c>
    </row>
    <row r="55" spans="1:7" ht="12" customHeight="1">
      <c r="A55" s="98" t="s">
        <v>339</v>
      </c>
      <c r="B55" s="162"/>
      <c r="C55" s="162"/>
      <c r="D55" s="181"/>
      <c r="E55" s="181"/>
      <c r="F55" s="162"/>
      <c r="G55" s="230"/>
    </row>
    <row r="56" spans="1:7">
      <c r="A56" s="25" t="s">
        <v>335</v>
      </c>
      <c r="B56" s="52">
        <v>1603</v>
      </c>
      <c r="C56" s="52"/>
      <c r="D56" s="29">
        <v>1.3</v>
      </c>
      <c r="E56" s="29">
        <v>1.2</v>
      </c>
      <c r="F56" s="110"/>
      <c r="G56" s="142">
        <f>IF(F56 &gt; 99,E56 * F56, D56* F56)</f>
        <v>0</v>
      </c>
    </row>
    <row r="57" spans="1:7">
      <c r="A57" s="27" t="s">
        <v>47</v>
      </c>
      <c r="B57" s="161">
        <v>1600</v>
      </c>
      <c r="C57" s="161"/>
      <c r="D57" s="181">
        <v>1.1499999999999999</v>
      </c>
      <c r="E57" s="181">
        <v>1.05</v>
      </c>
      <c r="F57" s="209"/>
      <c r="G57" s="229">
        <f t="shared" ref="G57" si="1">IF(F57 &gt; 99,E57 * F57, D57* F57)</f>
        <v>0</v>
      </c>
    </row>
    <row r="58" spans="1:7" ht="12" customHeight="1">
      <c r="A58" s="98" t="s">
        <v>49</v>
      </c>
      <c r="B58" s="162"/>
      <c r="C58" s="162"/>
      <c r="D58" s="181"/>
      <c r="E58" s="181"/>
      <c r="F58" s="209"/>
      <c r="G58" s="230"/>
    </row>
    <row r="59" spans="1:7">
      <c r="A59" s="25" t="s">
        <v>48</v>
      </c>
      <c r="B59" s="163">
        <v>1601</v>
      </c>
      <c r="C59" s="163"/>
      <c r="D59" s="184">
        <v>1.1499999999999999</v>
      </c>
      <c r="E59" s="184">
        <v>1.05</v>
      </c>
      <c r="F59" s="163"/>
      <c r="G59" s="235">
        <f t="shared" ref="G59" si="2">IF(F59 &gt; 99,E59 * F59, D59* F59)</f>
        <v>0</v>
      </c>
    </row>
    <row r="60" spans="1:7" ht="12" customHeight="1">
      <c r="A60" s="99" t="s">
        <v>50</v>
      </c>
      <c r="B60" s="164"/>
      <c r="C60" s="164"/>
      <c r="D60" s="184"/>
      <c r="E60" s="184"/>
      <c r="F60" s="164"/>
      <c r="G60" s="236"/>
    </row>
    <row r="61" spans="1:7">
      <c r="A61" s="27" t="s">
        <v>349</v>
      </c>
      <c r="B61" s="53" t="s">
        <v>306</v>
      </c>
      <c r="C61" s="53" t="s">
        <v>40</v>
      </c>
      <c r="D61" s="31">
        <v>1.1499999999999999</v>
      </c>
      <c r="E61" s="31">
        <v>1.05</v>
      </c>
      <c r="F61" s="53"/>
      <c r="G61" s="143">
        <f>IF(F61 &gt; 99,E61 * F61, D61* F61)</f>
        <v>0</v>
      </c>
    </row>
    <row r="62" spans="1:7">
      <c r="A62" s="25" t="s">
        <v>51</v>
      </c>
      <c r="B62" s="163">
        <v>3110</v>
      </c>
      <c r="C62" s="163"/>
      <c r="D62" s="184">
        <v>0.95</v>
      </c>
      <c r="E62" s="184">
        <v>0.8</v>
      </c>
      <c r="F62" s="163"/>
      <c r="G62" s="235">
        <f t="shared" ref="G62" si="3">IF(F62 &gt; 99,E62 * F62, D62* F62)</f>
        <v>0</v>
      </c>
    </row>
    <row r="63" spans="1:7" ht="24" customHeight="1">
      <c r="A63" s="123" t="s">
        <v>240</v>
      </c>
      <c r="B63" s="164"/>
      <c r="C63" s="164"/>
      <c r="D63" s="184"/>
      <c r="E63" s="184"/>
      <c r="F63" s="164"/>
      <c r="G63" s="236"/>
    </row>
    <row r="64" spans="1:7">
      <c r="A64" s="27" t="s">
        <v>52</v>
      </c>
      <c r="B64" s="161">
        <v>1604</v>
      </c>
      <c r="C64" s="161"/>
      <c r="D64" s="181">
        <v>0.48</v>
      </c>
      <c r="E64" s="181">
        <v>0.45</v>
      </c>
      <c r="F64" s="161"/>
      <c r="G64" s="229">
        <f t="shared" ref="G64" si="4">IF(F64 &gt; 99,E64 * F64, D64* F64)</f>
        <v>0</v>
      </c>
    </row>
    <row r="65" spans="1:7" ht="12" customHeight="1">
      <c r="A65" s="98" t="s">
        <v>53</v>
      </c>
      <c r="B65" s="162"/>
      <c r="C65" s="162"/>
      <c r="D65" s="181"/>
      <c r="E65" s="181"/>
      <c r="F65" s="162"/>
      <c r="G65" s="230"/>
    </row>
    <row r="66" spans="1:7" ht="19" customHeight="1">
      <c r="A66" s="264" t="s">
        <v>355</v>
      </c>
      <c r="B66" s="151"/>
      <c r="C66" s="151"/>
      <c r="D66" s="151"/>
      <c r="E66" s="151"/>
      <c r="F66" s="151"/>
      <c r="G66" s="265"/>
    </row>
    <row r="67" spans="1:7">
      <c r="A67" s="27" t="s">
        <v>55</v>
      </c>
      <c r="B67" s="209">
        <v>3102</v>
      </c>
      <c r="C67" s="209"/>
      <c r="D67" s="181">
        <v>0.38</v>
      </c>
      <c r="E67" s="181">
        <v>0.35</v>
      </c>
      <c r="F67" s="209"/>
      <c r="G67" s="229">
        <f>IF(SUM(F67:F78) &gt; 99,E67 * F67, D67* F67)</f>
        <v>0</v>
      </c>
    </row>
    <row r="68" spans="1:7" ht="22" customHeight="1">
      <c r="A68" s="100" t="s">
        <v>243</v>
      </c>
      <c r="B68" s="209"/>
      <c r="C68" s="209"/>
      <c r="D68" s="181"/>
      <c r="E68" s="181"/>
      <c r="F68" s="209"/>
      <c r="G68" s="230"/>
    </row>
    <row r="69" spans="1:7">
      <c r="A69" s="25" t="s">
        <v>56</v>
      </c>
      <c r="B69" s="228">
        <v>3117</v>
      </c>
      <c r="C69" s="228"/>
      <c r="D69" s="184">
        <v>0.38</v>
      </c>
      <c r="E69" s="184">
        <v>0.35</v>
      </c>
      <c r="F69" s="228"/>
      <c r="G69" s="220">
        <f>IF(SUM(F67:F78) &gt; 99,E69 * F69, D69* F69)</f>
        <v>0</v>
      </c>
    </row>
    <row r="70" spans="1:7" ht="12" customHeight="1">
      <c r="A70" s="97" t="s">
        <v>61</v>
      </c>
      <c r="B70" s="228"/>
      <c r="C70" s="228"/>
      <c r="D70" s="184"/>
      <c r="E70" s="184"/>
      <c r="F70" s="228"/>
      <c r="G70" s="221"/>
    </row>
    <row r="71" spans="1:7">
      <c r="A71" s="27" t="s">
        <v>57</v>
      </c>
      <c r="B71" s="209">
        <v>3121</v>
      </c>
      <c r="C71" s="209"/>
      <c r="D71" s="181">
        <v>0.38</v>
      </c>
      <c r="E71" s="181">
        <v>0.35</v>
      </c>
      <c r="F71" s="209"/>
      <c r="G71" s="222">
        <f>IF(SUM(F67:F78) &gt; 99,E71 * F71, D71* F71)</f>
        <v>0</v>
      </c>
    </row>
    <row r="72" spans="1:7" ht="12" customHeight="1">
      <c r="A72" s="98" t="s">
        <v>62</v>
      </c>
      <c r="B72" s="209"/>
      <c r="C72" s="209"/>
      <c r="D72" s="181"/>
      <c r="E72" s="181"/>
      <c r="F72" s="209"/>
      <c r="G72" s="223"/>
    </row>
    <row r="73" spans="1:7">
      <c r="A73" s="25" t="s">
        <v>58</v>
      </c>
      <c r="B73" s="228">
        <v>3124</v>
      </c>
      <c r="C73" s="228"/>
      <c r="D73" s="184">
        <v>0.56000000000000005</v>
      </c>
      <c r="E73" s="184">
        <v>0.54</v>
      </c>
      <c r="F73" s="228"/>
      <c r="G73" s="220">
        <f>IF(SUM(F67:F78) &gt; 99,E73 * F73, D73* F73)</f>
        <v>0</v>
      </c>
    </row>
    <row r="74" spans="1:7" ht="22" customHeight="1">
      <c r="A74" s="97" t="s">
        <v>63</v>
      </c>
      <c r="B74" s="228"/>
      <c r="C74" s="228"/>
      <c r="D74" s="184"/>
      <c r="E74" s="184"/>
      <c r="F74" s="228"/>
      <c r="G74" s="221"/>
    </row>
    <row r="75" spans="1:7">
      <c r="A75" s="27" t="s">
        <v>59</v>
      </c>
      <c r="B75" s="209">
        <v>3128</v>
      </c>
      <c r="C75" s="209"/>
      <c r="D75" s="181">
        <v>0.44</v>
      </c>
      <c r="E75" s="181">
        <v>0.4</v>
      </c>
      <c r="F75" s="209"/>
      <c r="G75" s="222">
        <f>IF(SUM(F67:F78)&gt; 99,E75 * F75, D75* F75)</f>
        <v>0</v>
      </c>
    </row>
    <row r="76" spans="1:7" ht="22" customHeight="1">
      <c r="A76" s="100" t="s">
        <v>64</v>
      </c>
      <c r="B76" s="209"/>
      <c r="C76" s="209"/>
      <c r="D76" s="181"/>
      <c r="E76" s="181"/>
      <c r="F76" s="209"/>
      <c r="G76" s="223"/>
    </row>
    <row r="77" spans="1:7">
      <c r="A77" s="25" t="s">
        <v>60</v>
      </c>
      <c r="B77" s="228">
        <v>3130</v>
      </c>
      <c r="C77" s="228"/>
      <c r="D77" s="184">
        <v>0.38</v>
      </c>
      <c r="E77" s="184">
        <v>0.35</v>
      </c>
      <c r="F77" s="228"/>
      <c r="G77" s="220">
        <f>IF(SUM(F67:F78)&gt; 99,E77 * F77, D77* F77)</f>
        <v>0</v>
      </c>
    </row>
    <row r="78" spans="1:7" ht="12" customHeight="1">
      <c r="A78" s="99" t="s">
        <v>65</v>
      </c>
      <c r="B78" s="228"/>
      <c r="C78" s="228"/>
      <c r="D78" s="184"/>
      <c r="E78" s="184"/>
      <c r="F78" s="228"/>
      <c r="G78" s="221"/>
    </row>
    <row r="79" spans="1:7" ht="19" customHeight="1">
      <c r="A79" s="264" t="s">
        <v>354</v>
      </c>
      <c r="B79" s="151"/>
      <c r="C79" s="151"/>
      <c r="D79" s="151"/>
      <c r="E79" s="151"/>
      <c r="F79" s="151"/>
      <c r="G79" s="265"/>
    </row>
    <row r="80" spans="1:7">
      <c r="A80" s="46" t="s">
        <v>66</v>
      </c>
      <c r="B80" s="161">
        <v>3101</v>
      </c>
      <c r="C80" s="161"/>
      <c r="D80" s="181">
        <v>0.28999999999999998</v>
      </c>
      <c r="E80" s="181">
        <v>0.26</v>
      </c>
      <c r="F80" s="226"/>
      <c r="G80" s="222">
        <f>IF(SUM(F80:F87,F89:F119) &gt; 99,E80 * F80, D80* F80)</f>
        <v>0</v>
      </c>
    </row>
    <row r="81" spans="1:7" ht="44" customHeight="1">
      <c r="A81" s="100" t="s">
        <v>74</v>
      </c>
      <c r="B81" s="162"/>
      <c r="C81" s="162"/>
      <c r="D81" s="181"/>
      <c r="E81" s="181"/>
      <c r="F81" s="227"/>
      <c r="G81" s="223"/>
    </row>
    <row r="82" spans="1:7">
      <c r="A82" s="47" t="s">
        <v>67</v>
      </c>
      <c r="B82" s="163">
        <v>3105</v>
      </c>
      <c r="C82" s="163"/>
      <c r="D82" s="184">
        <v>0.28999999999999998</v>
      </c>
      <c r="E82" s="184">
        <v>0.26</v>
      </c>
      <c r="F82" s="163"/>
      <c r="G82" s="220">
        <f>IF(SUM(F80:F87,F89:F119)&gt; 99,E82 * F82, D82* F82)</f>
        <v>0</v>
      </c>
    </row>
    <row r="83" spans="1:7" s="101" customFormat="1" ht="34" customHeight="1">
      <c r="A83" s="102" t="s">
        <v>244</v>
      </c>
      <c r="B83" s="164"/>
      <c r="C83" s="164"/>
      <c r="D83" s="184"/>
      <c r="E83" s="184"/>
      <c r="F83" s="164"/>
      <c r="G83" s="221"/>
    </row>
    <row r="84" spans="1:7">
      <c r="A84" s="27" t="s">
        <v>68</v>
      </c>
      <c r="B84" s="209">
        <v>3106</v>
      </c>
      <c r="C84" s="209"/>
      <c r="D84" s="181">
        <v>0.28999999999999998</v>
      </c>
      <c r="E84" s="181">
        <v>0.26</v>
      </c>
      <c r="F84" s="161"/>
      <c r="G84" s="222">
        <f>IF(SUM(F80:F87,F89:F119)&gt; 99,E84 * F84, D84* F84)</f>
        <v>0</v>
      </c>
    </row>
    <row r="85" spans="1:7" ht="33" customHeight="1">
      <c r="A85" s="100" t="s">
        <v>245</v>
      </c>
      <c r="B85" s="209"/>
      <c r="C85" s="209"/>
      <c r="D85" s="181"/>
      <c r="E85" s="181"/>
      <c r="F85" s="162"/>
      <c r="G85" s="223"/>
    </row>
    <row r="86" spans="1:7">
      <c r="A86" s="25" t="s">
        <v>69</v>
      </c>
      <c r="B86" s="228">
        <v>3107</v>
      </c>
      <c r="C86" s="228"/>
      <c r="D86" s="184">
        <v>0.28999999999999998</v>
      </c>
      <c r="E86" s="184">
        <v>0.26</v>
      </c>
      <c r="F86" s="228"/>
      <c r="G86" s="220">
        <f>IF(SUM(F80:F87,F89:F119)&gt; 99,E86 * F86, D86* F86)</f>
        <v>0</v>
      </c>
    </row>
    <row r="87" spans="1:7" ht="44" customHeight="1">
      <c r="A87" s="97" t="s">
        <v>75</v>
      </c>
      <c r="B87" s="228"/>
      <c r="C87" s="228"/>
      <c r="D87" s="184"/>
      <c r="E87" s="184"/>
      <c r="F87" s="228"/>
      <c r="G87" s="221"/>
    </row>
    <row r="88" spans="1:7">
      <c r="A88" s="107" t="s">
        <v>187</v>
      </c>
      <c r="B88" s="108"/>
      <c r="C88" s="109"/>
      <c r="D88" s="108"/>
      <c r="E88" s="108"/>
      <c r="F88" s="153">
        <f>SUM(G48:G87)</f>
        <v>0</v>
      </c>
      <c r="G88" s="154"/>
    </row>
    <row r="89" spans="1:7">
      <c r="A89" s="27" t="s">
        <v>70</v>
      </c>
      <c r="B89" s="161">
        <v>3108</v>
      </c>
      <c r="C89" s="161"/>
      <c r="D89" s="181">
        <v>0.28999999999999998</v>
      </c>
      <c r="E89" s="181">
        <v>0.26</v>
      </c>
      <c r="F89" s="161"/>
      <c r="G89" s="222">
        <f>IF(SUM(F80:F87,F89:F119) &gt; 99,E89 * F89, D89* F89)</f>
        <v>0</v>
      </c>
    </row>
    <row r="90" spans="1:7" ht="34" customHeight="1">
      <c r="A90" s="100" t="s">
        <v>76</v>
      </c>
      <c r="B90" s="162"/>
      <c r="C90" s="162"/>
      <c r="D90" s="181"/>
      <c r="E90" s="181"/>
      <c r="F90" s="162"/>
      <c r="G90" s="223"/>
    </row>
    <row r="91" spans="1:7">
      <c r="A91" s="25" t="s">
        <v>71</v>
      </c>
      <c r="B91" s="163">
        <v>3109</v>
      </c>
      <c r="C91" s="163"/>
      <c r="D91" s="184">
        <v>0.28999999999999998</v>
      </c>
      <c r="E91" s="184">
        <v>0.26</v>
      </c>
      <c r="F91" s="163"/>
      <c r="G91" s="220">
        <f>IF(SUM(F80:F87,F89:F119) &gt; 99,E91 * F91, D91* F91)</f>
        <v>0</v>
      </c>
    </row>
    <row r="92" spans="1:7" ht="24" customHeight="1">
      <c r="A92" s="94" t="s">
        <v>77</v>
      </c>
      <c r="B92" s="164"/>
      <c r="C92" s="164"/>
      <c r="D92" s="184"/>
      <c r="E92" s="184"/>
      <c r="F92" s="164"/>
      <c r="G92" s="221"/>
    </row>
    <row r="93" spans="1:7">
      <c r="A93" s="27" t="s">
        <v>72</v>
      </c>
      <c r="B93" s="161">
        <v>3111</v>
      </c>
      <c r="C93" s="161"/>
      <c r="D93" s="181">
        <v>0.28999999999999998</v>
      </c>
      <c r="E93" s="181">
        <v>0.26</v>
      </c>
      <c r="F93" s="161"/>
      <c r="G93" s="222">
        <f>IF(SUM(F80:F87,F89:F119) &gt; 99,E93 * F93, D93* F93)</f>
        <v>0</v>
      </c>
    </row>
    <row r="94" spans="1:7" ht="34" customHeight="1">
      <c r="A94" s="100" t="s">
        <v>78</v>
      </c>
      <c r="B94" s="162"/>
      <c r="C94" s="162"/>
      <c r="D94" s="181"/>
      <c r="E94" s="181"/>
      <c r="F94" s="162"/>
      <c r="G94" s="223"/>
    </row>
    <row r="95" spans="1:7">
      <c r="A95" s="25" t="s">
        <v>73</v>
      </c>
      <c r="B95" s="163">
        <v>3112</v>
      </c>
      <c r="C95" s="163"/>
      <c r="D95" s="184">
        <v>0.28999999999999998</v>
      </c>
      <c r="E95" s="184">
        <v>0.26</v>
      </c>
      <c r="F95" s="163"/>
      <c r="G95" s="220">
        <f>IF(SUM(F80:F87,F89:F119) &gt; 99,E95 * F95, D95* F95)</f>
        <v>0</v>
      </c>
    </row>
    <row r="96" spans="1:7" ht="24" customHeight="1">
      <c r="A96" s="97" t="s">
        <v>79</v>
      </c>
      <c r="B96" s="164"/>
      <c r="C96" s="164"/>
      <c r="D96" s="184"/>
      <c r="E96" s="184"/>
      <c r="F96" s="164"/>
      <c r="G96" s="221"/>
    </row>
    <row r="97" spans="1:7">
      <c r="A97" s="27" t="s">
        <v>80</v>
      </c>
      <c r="B97" s="161">
        <v>3113</v>
      </c>
      <c r="C97" s="161"/>
      <c r="D97" s="179">
        <v>0.38</v>
      </c>
      <c r="E97" s="181">
        <v>0.35</v>
      </c>
      <c r="F97" s="161"/>
      <c r="G97" s="222">
        <f>IF(SUM(F80:F87,F89:F119) &gt; 99,E97 * F97, D97* F97)</f>
        <v>0</v>
      </c>
    </row>
    <row r="98" spans="1:7" ht="24" customHeight="1">
      <c r="A98" s="100" t="s">
        <v>81</v>
      </c>
      <c r="B98" s="162"/>
      <c r="C98" s="162"/>
      <c r="D98" s="180"/>
      <c r="E98" s="181"/>
      <c r="F98" s="162"/>
      <c r="G98" s="223"/>
    </row>
    <row r="99" spans="1:7">
      <c r="A99" s="25" t="s">
        <v>82</v>
      </c>
      <c r="B99" s="163">
        <v>3114</v>
      </c>
      <c r="C99" s="163"/>
      <c r="D99" s="215">
        <v>0.28999999999999998</v>
      </c>
      <c r="E99" s="184">
        <v>0.26</v>
      </c>
      <c r="F99" s="163"/>
      <c r="G99" s="220">
        <f>IF(SUM(F80:F87,F89:F119) &gt; 99,E99 * F99, D99* F99)</f>
        <v>0</v>
      </c>
    </row>
    <row r="100" spans="1:7" ht="36" customHeight="1">
      <c r="A100" s="97" t="s">
        <v>83</v>
      </c>
      <c r="B100" s="164"/>
      <c r="C100" s="164"/>
      <c r="D100" s="182"/>
      <c r="E100" s="184"/>
      <c r="F100" s="164"/>
      <c r="G100" s="221"/>
    </row>
    <row r="101" spans="1:7">
      <c r="A101" s="27" t="s">
        <v>84</v>
      </c>
      <c r="B101" s="161">
        <v>3115</v>
      </c>
      <c r="C101" s="161"/>
      <c r="D101" s="224">
        <v>0.28999999999999998</v>
      </c>
      <c r="E101" s="181">
        <v>0.26</v>
      </c>
      <c r="F101" s="161"/>
      <c r="G101" s="222">
        <f>IF(SUM(F80:F87,F89:F119) &gt; 99,E101 * F101, D101* F101)</f>
        <v>0</v>
      </c>
    </row>
    <row r="102" spans="1:7" ht="24" customHeight="1">
      <c r="A102" s="100" t="s">
        <v>93</v>
      </c>
      <c r="B102" s="162"/>
      <c r="C102" s="162"/>
      <c r="D102" s="225"/>
      <c r="E102" s="181"/>
      <c r="F102" s="162"/>
      <c r="G102" s="223"/>
    </row>
    <row r="103" spans="1:7">
      <c r="A103" s="25" t="s">
        <v>85</v>
      </c>
      <c r="B103" s="163">
        <v>3116</v>
      </c>
      <c r="C103" s="163"/>
      <c r="D103" s="215">
        <v>0.28999999999999998</v>
      </c>
      <c r="E103" s="184">
        <v>0.26</v>
      </c>
      <c r="F103" s="163"/>
      <c r="G103" s="220">
        <f>IF(SUM(F80:F87,F89:F119) &gt; 99,E103 * F103, D103* F103)</f>
        <v>0</v>
      </c>
    </row>
    <row r="104" spans="1:7" ht="36" customHeight="1">
      <c r="A104" s="97" t="s">
        <v>94</v>
      </c>
      <c r="B104" s="164"/>
      <c r="C104" s="164"/>
      <c r="D104" s="182"/>
      <c r="E104" s="184"/>
      <c r="F104" s="164"/>
      <c r="G104" s="221"/>
    </row>
    <row r="105" spans="1:7">
      <c r="A105" s="27" t="s">
        <v>86</v>
      </c>
      <c r="B105" s="161">
        <v>3119</v>
      </c>
      <c r="C105" s="161"/>
      <c r="D105" s="224">
        <v>0.28999999999999998</v>
      </c>
      <c r="E105" s="181">
        <v>0.26</v>
      </c>
      <c r="F105" s="161"/>
      <c r="G105" s="222">
        <f>IF(SUM(F80:F87,F89:F119) &gt; 99,E105 * F105, D105* F105)</f>
        <v>0</v>
      </c>
    </row>
    <row r="106" spans="1:7" ht="36" customHeight="1">
      <c r="A106" s="100" t="s">
        <v>95</v>
      </c>
      <c r="B106" s="162"/>
      <c r="C106" s="162"/>
      <c r="D106" s="225"/>
      <c r="E106" s="181"/>
      <c r="F106" s="162"/>
      <c r="G106" s="223"/>
    </row>
    <row r="107" spans="1:7">
      <c r="A107" s="25" t="s">
        <v>87</v>
      </c>
      <c r="B107" s="163">
        <v>3120</v>
      </c>
      <c r="C107" s="163"/>
      <c r="D107" s="215">
        <v>0.28999999999999998</v>
      </c>
      <c r="E107" s="184">
        <v>0.26</v>
      </c>
      <c r="F107" s="163"/>
      <c r="G107" s="220">
        <f>IF(SUM(F80:F87,F89:F119) &gt; 99,E107 * F107, D107* F107)</f>
        <v>0</v>
      </c>
    </row>
    <row r="108" spans="1:7" ht="24" customHeight="1">
      <c r="A108" s="97" t="s">
        <v>96</v>
      </c>
      <c r="B108" s="164"/>
      <c r="C108" s="164"/>
      <c r="D108" s="182"/>
      <c r="E108" s="184"/>
      <c r="F108" s="164"/>
      <c r="G108" s="221"/>
    </row>
    <row r="109" spans="1:7">
      <c r="A109" s="27" t="s">
        <v>88</v>
      </c>
      <c r="B109" s="161">
        <v>3122</v>
      </c>
      <c r="C109" s="161"/>
      <c r="D109" s="224">
        <v>0.28999999999999998</v>
      </c>
      <c r="E109" s="181">
        <v>0.26</v>
      </c>
      <c r="F109" s="161"/>
      <c r="G109" s="222">
        <f>IF(SUM(F80:F87,F89:F119) &gt; 99,E109 * F109, D109* F109)</f>
        <v>0</v>
      </c>
    </row>
    <row r="110" spans="1:7" ht="36" customHeight="1">
      <c r="A110" s="100" t="s">
        <v>97</v>
      </c>
      <c r="B110" s="162"/>
      <c r="C110" s="162"/>
      <c r="D110" s="225"/>
      <c r="E110" s="181"/>
      <c r="F110" s="162"/>
      <c r="G110" s="223"/>
    </row>
    <row r="111" spans="1:7">
      <c r="A111" s="25" t="s">
        <v>90</v>
      </c>
      <c r="B111" s="163">
        <v>3123</v>
      </c>
      <c r="C111" s="163"/>
      <c r="D111" s="215">
        <v>0.28999999999999998</v>
      </c>
      <c r="E111" s="184">
        <v>0.26</v>
      </c>
      <c r="F111" s="163"/>
      <c r="G111" s="220">
        <f>IF(SUM(F80:F87,F89:F119) &gt; 99,E111 * F111, D111* F111)</f>
        <v>0</v>
      </c>
    </row>
    <row r="112" spans="1:7" ht="36" customHeight="1">
      <c r="A112" s="97" t="s">
        <v>98</v>
      </c>
      <c r="B112" s="164"/>
      <c r="C112" s="164"/>
      <c r="D112" s="182"/>
      <c r="E112" s="184"/>
      <c r="F112" s="164"/>
      <c r="G112" s="221"/>
    </row>
    <row r="113" spans="1:7">
      <c r="A113" s="27" t="s">
        <v>89</v>
      </c>
      <c r="B113" s="161">
        <v>3126</v>
      </c>
      <c r="C113" s="161"/>
      <c r="D113" s="224">
        <v>0.28999999999999998</v>
      </c>
      <c r="E113" s="181">
        <v>0.26</v>
      </c>
      <c r="F113" s="161"/>
      <c r="G113" s="222">
        <f>IF(SUM(F80:F87,F89:F119) &gt; 99,E113 * F113, D113* F113)</f>
        <v>0</v>
      </c>
    </row>
    <row r="114" spans="1:7" ht="12" customHeight="1">
      <c r="A114" s="100" t="s">
        <v>99</v>
      </c>
      <c r="B114" s="162"/>
      <c r="C114" s="162"/>
      <c r="D114" s="225"/>
      <c r="E114" s="181"/>
      <c r="F114" s="162"/>
      <c r="G114" s="223"/>
    </row>
    <row r="115" spans="1:7">
      <c r="A115" s="25" t="s">
        <v>91</v>
      </c>
      <c r="B115" s="163">
        <v>3127</v>
      </c>
      <c r="C115" s="163"/>
      <c r="D115" s="215">
        <v>0.38</v>
      </c>
      <c r="E115" s="184">
        <v>0.35</v>
      </c>
      <c r="F115" s="163"/>
      <c r="G115" s="220">
        <f>IF(SUM(F80:F87,F89:F119) &gt; 99,E115 * F115, D115* F115)</f>
        <v>0</v>
      </c>
    </row>
    <row r="116" spans="1:7" ht="24" customHeight="1">
      <c r="A116" s="97" t="s">
        <v>100</v>
      </c>
      <c r="B116" s="164"/>
      <c r="C116" s="164"/>
      <c r="D116" s="182"/>
      <c r="E116" s="184"/>
      <c r="F116" s="164"/>
      <c r="G116" s="221"/>
    </row>
    <row r="117" spans="1:7">
      <c r="A117" s="27" t="s">
        <v>92</v>
      </c>
      <c r="B117" s="161">
        <v>3129</v>
      </c>
      <c r="C117" s="161"/>
      <c r="D117" s="224">
        <v>0.28999999999999998</v>
      </c>
      <c r="E117" s="181">
        <v>0.26</v>
      </c>
      <c r="F117" s="161"/>
      <c r="G117" s="222">
        <f>IF(SUM(F80:F87,F89:F119) &gt; 99,E117 * F117, D117* F117)</f>
        <v>0</v>
      </c>
    </row>
    <row r="118" spans="1:7" ht="24" customHeight="1">
      <c r="A118" s="100" t="s">
        <v>101</v>
      </c>
      <c r="B118" s="162"/>
      <c r="C118" s="162"/>
      <c r="D118" s="225"/>
      <c r="E118" s="181"/>
      <c r="F118" s="162"/>
      <c r="G118" s="223"/>
    </row>
    <row r="119" spans="1:7">
      <c r="A119" s="25" t="s">
        <v>350</v>
      </c>
      <c r="B119" s="20" t="s">
        <v>268</v>
      </c>
      <c r="C119" s="28" t="s">
        <v>40</v>
      </c>
      <c r="D119" s="126">
        <v>0.28999999999999998</v>
      </c>
      <c r="E119" s="126">
        <v>0.26</v>
      </c>
      <c r="F119" s="28"/>
      <c r="G119" s="144">
        <f>IF(SUM(F80:F87,F89:F119) &gt; 99,E119 * F119, D119* F119)</f>
        <v>0</v>
      </c>
    </row>
    <row r="120" spans="1:7" ht="19" customHeight="1">
      <c r="A120" s="150" t="s">
        <v>246</v>
      </c>
      <c r="B120" s="151"/>
      <c r="C120" s="151"/>
      <c r="D120" s="151"/>
      <c r="E120" s="151"/>
      <c r="F120" s="151"/>
      <c r="G120" s="152"/>
    </row>
    <row r="121" spans="1:7">
      <c r="A121" s="46" t="s">
        <v>248</v>
      </c>
      <c r="B121" s="30" t="s">
        <v>247</v>
      </c>
      <c r="C121" s="30" t="s">
        <v>40</v>
      </c>
      <c r="D121" s="159">
        <v>0.28999999999999998</v>
      </c>
      <c r="E121" s="160"/>
      <c r="F121" s="48"/>
      <c r="G121" s="49">
        <f>D121*F121</f>
        <v>0</v>
      </c>
    </row>
    <row r="122" spans="1:7">
      <c r="A122" s="25" t="s">
        <v>249</v>
      </c>
      <c r="B122" s="28" t="s">
        <v>257</v>
      </c>
      <c r="C122" s="28" t="s">
        <v>40</v>
      </c>
      <c r="D122" s="157">
        <v>0.38</v>
      </c>
      <c r="E122" s="158"/>
      <c r="F122" s="50"/>
      <c r="G122" s="51">
        <f t="shared" ref="G122:G123" si="5">D122*F122</f>
        <v>0</v>
      </c>
    </row>
    <row r="123" spans="1:7">
      <c r="A123" s="45" t="s">
        <v>250</v>
      </c>
      <c r="B123" s="39" t="s">
        <v>258</v>
      </c>
      <c r="C123" s="39" t="s">
        <v>40</v>
      </c>
      <c r="D123" s="181">
        <v>0.28999999999999998</v>
      </c>
      <c r="E123" s="181"/>
      <c r="F123" s="39"/>
      <c r="G123" s="103">
        <f t="shared" si="5"/>
        <v>0</v>
      </c>
    </row>
    <row r="124" spans="1:7">
      <c r="A124" s="107" t="s">
        <v>189</v>
      </c>
      <c r="B124" s="108"/>
      <c r="C124" s="109"/>
      <c r="D124" s="108"/>
      <c r="E124" s="108"/>
      <c r="F124" s="153">
        <f>SUM(G89:G123)</f>
        <v>0</v>
      </c>
      <c r="G124" s="154"/>
    </row>
    <row r="125" spans="1:7">
      <c r="A125" s="56" t="s">
        <v>251</v>
      </c>
      <c r="B125" s="41" t="s">
        <v>259</v>
      </c>
      <c r="C125" s="41" t="s">
        <v>40</v>
      </c>
      <c r="D125" s="184">
        <v>0.28999999999999998</v>
      </c>
      <c r="E125" s="184"/>
      <c r="F125" s="41"/>
      <c r="G125" s="51">
        <f t="shared" ref="G125:G130" si="6">D125*F125</f>
        <v>0</v>
      </c>
    </row>
    <row r="126" spans="1:7">
      <c r="A126" s="27" t="s">
        <v>252</v>
      </c>
      <c r="B126" s="30" t="s">
        <v>260</v>
      </c>
      <c r="C126" s="30" t="s">
        <v>40</v>
      </c>
      <c r="D126" s="159">
        <v>0.28999999999999998</v>
      </c>
      <c r="E126" s="160"/>
      <c r="F126" s="48"/>
      <c r="G126" s="49">
        <f>D126*F126</f>
        <v>0</v>
      </c>
    </row>
    <row r="127" spans="1:7">
      <c r="A127" s="25" t="s">
        <v>253</v>
      </c>
      <c r="B127" s="28" t="s">
        <v>261</v>
      </c>
      <c r="C127" s="28" t="s">
        <v>40</v>
      </c>
      <c r="D127" s="157">
        <v>0.28999999999999998</v>
      </c>
      <c r="E127" s="158"/>
      <c r="F127" s="50"/>
      <c r="G127" s="51">
        <f t="shared" si="6"/>
        <v>0</v>
      </c>
    </row>
    <row r="128" spans="1:7">
      <c r="A128" s="27" t="s">
        <v>254</v>
      </c>
      <c r="B128" s="30" t="s">
        <v>262</v>
      </c>
      <c r="C128" s="30" t="s">
        <v>40</v>
      </c>
      <c r="D128" s="159">
        <v>0.28999999999999998</v>
      </c>
      <c r="E128" s="160"/>
      <c r="F128" s="48"/>
      <c r="G128" s="103">
        <f t="shared" si="6"/>
        <v>0</v>
      </c>
    </row>
    <row r="129" spans="1:7">
      <c r="A129" s="25" t="s">
        <v>255</v>
      </c>
      <c r="B129" s="28" t="s">
        <v>263</v>
      </c>
      <c r="C129" s="28" t="s">
        <v>40</v>
      </c>
      <c r="D129" s="157">
        <v>0.28999999999999998</v>
      </c>
      <c r="E129" s="158"/>
      <c r="F129" s="50"/>
      <c r="G129" s="51">
        <f t="shared" si="6"/>
        <v>0</v>
      </c>
    </row>
    <row r="130" spans="1:7">
      <c r="A130" s="27" t="s">
        <v>256</v>
      </c>
      <c r="B130" s="30" t="s">
        <v>264</v>
      </c>
      <c r="C130" s="30" t="s">
        <v>40</v>
      </c>
      <c r="D130" s="159">
        <v>0.28999999999999998</v>
      </c>
      <c r="E130" s="160"/>
      <c r="F130" s="48"/>
      <c r="G130" s="103">
        <f t="shared" si="6"/>
        <v>0</v>
      </c>
    </row>
    <row r="131" spans="1:7">
      <c r="A131" s="25" t="s">
        <v>269</v>
      </c>
      <c r="B131" s="28" t="s">
        <v>270</v>
      </c>
      <c r="C131" s="28" t="s">
        <v>40</v>
      </c>
      <c r="D131" s="219">
        <v>0.28999999999999998</v>
      </c>
      <c r="E131" s="219"/>
      <c r="F131" s="28"/>
      <c r="G131" s="51">
        <f t="shared" ref="G131" si="7">D131*F131</f>
        <v>0</v>
      </c>
    </row>
    <row r="132" spans="1:7" s="5" customFormat="1" ht="19" customHeight="1">
      <c r="A132" s="272" t="s">
        <v>102</v>
      </c>
      <c r="B132" s="272"/>
      <c r="C132" s="272"/>
      <c r="D132" s="272"/>
      <c r="E132" s="272"/>
      <c r="F132" s="272"/>
      <c r="G132" s="272"/>
    </row>
    <row r="133" spans="1:7">
      <c r="A133" s="45" t="s">
        <v>103</v>
      </c>
      <c r="B133" s="39">
        <v>2101</v>
      </c>
      <c r="C133" s="39" t="s">
        <v>40</v>
      </c>
      <c r="D133" s="159">
        <v>11.75</v>
      </c>
      <c r="E133" s="160"/>
      <c r="F133" s="39"/>
      <c r="G133" s="136">
        <f t="shared" ref="G133:G152" si="8">D133*F133</f>
        <v>0</v>
      </c>
    </row>
    <row r="134" spans="1:7">
      <c r="A134" s="56" t="s">
        <v>271</v>
      </c>
      <c r="B134" s="41" t="s">
        <v>104</v>
      </c>
      <c r="C134" s="41"/>
      <c r="D134" s="157">
        <v>0.75</v>
      </c>
      <c r="E134" s="158"/>
      <c r="F134" s="41"/>
      <c r="G134" s="137">
        <f t="shared" si="8"/>
        <v>0</v>
      </c>
    </row>
    <row r="135" spans="1:7">
      <c r="A135" s="45" t="s">
        <v>272</v>
      </c>
      <c r="B135" s="39">
        <v>2102</v>
      </c>
      <c r="C135" s="39" t="s">
        <v>40</v>
      </c>
      <c r="D135" s="159">
        <v>12</v>
      </c>
      <c r="E135" s="160"/>
      <c r="F135" s="39"/>
      <c r="G135" s="136">
        <f t="shared" si="8"/>
        <v>0</v>
      </c>
    </row>
    <row r="136" spans="1:7">
      <c r="A136" s="56" t="s">
        <v>273</v>
      </c>
      <c r="B136" s="41" t="s">
        <v>105</v>
      </c>
      <c r="C136" s="41" t="s">
        <v>40</v>
      </c>
      <c r="D136" s="157">
        <v>12</v>
      </c>
      <c r="E136" s="158"/>
      <c r="F136" s="41"/>
      <c r="G136" s="137">
        <f t="shared" si="8"/>
        <v>0</v>
      </c>
    </row>
    <row r="137" spans="1:7">
      <c r="A137" s="45" t="s">
        <v>274</v>
      </c>
      <c r="B137" s="39" t="s">
        <v>106</v>
      </c>
      <c r="C137" s="39"/>
      <c r="D137" s="159">
        <v>2.1</v>
      </c>
      <c r="E137" s="160"/>
      <c r="F137" s="39"/>
      <c r="G137" s="136">
        <f t="shared" si="8"/>
        <v>0</v>
      </c>
    </row>
    <row r="138" spans="1:7">
      <c r="A138" s="56" t="s">
        <v>275</v>
      </c>
      <c r="B138" s="41">
        <v>2104</v>
      </c>
      <c r="C138" s="41"/>
      <c r="D138" s="157">
        <v>5.25</v>
      </c>
      <c r="E138" s="158"/>
      <c r="F138" s="41"/>
      <c r="G138" s="137">
        <f t="shared" si="8"/>
        <v>0</v>
      </c>
    </row>
    <row r="139" spans="1:7">
      <c r="A139" s="45" t="s">
        <v>276</v>
      </c>
      <c r="B139" s="39">
        <v>2105</v>
      </c>
      <c r="C139" s="39" t="s">
        <v>40</v>
      </c>
      <c r="D139" s="159">
        <v>3.4</v>
      </c>
      <c r="E139" s="160"/>
      <c r="F139" s="39"/>
      <c r="G139" s="136">
        <f t="shared" si="8"/>
        <v>0</v>
      </c>
    </row>
    <row r="140" spans="1:7">
      <c r="A140" s="56" t="s">
        <v>107</v>
      </c>
      <c r="B140" s="41">
        <v>2106</v>
      </c>
      <c r="C140" s="41" t="s">
        <v>40</v>
      </c>
      <c r="D140" s="157">
        <v>2.5</v>
      </c>
      <c r="E140" s="158"/>
      <c r="F140" s="41"/>
      <c r="G140" s="137">
        <f t="shared" si="8"/>
        <v>0</v>
      </c>
    </row>
    <row r="141" spans="1:7">
      <c r="A141" s="45" t="s">
        <v>277</v>
      </c>
      <c r="B141" s="39">
        <v>2107</v>
      </c>
      <c r="C141" s="39"/>
      <c r="D141" s="159">
        <v>4.4000000000000004</v>
      </c>
      <c r="E141" s="160"/>
      <c r="F141" s="39"/>
      <c r="G141" s="136">
        <f t="shared" si="8"/>
        <v>0</v>
      </c>
    </row>
    <row r="142" spans="1:7">
      <c r="A142" s="56" t="s">
        <v>278</v>
      </c>
      <c r="B142" s="41">
        <v>2109</v>
      </c>
      <c r="C142" s="41"/>
      <c r="D142" s="157">
        <v>2.5</v>
      </c>
      <c r="E142" s="158"/>
      <c r="F142" s="41"/>
      <c r="G142" s="137">
        <f t="shared" si="8"/>
        <v>0</v>
      </c>
    </row>
    <row r="143" spans="1:7">
      <c r="A143" s="45" t="s">
        <v>279</v>
      </c>
      <c r="B143" s="39">
        <v>2110</v>
      </c>
      <c r="C143" s="39"/>
      <c r="D143" s="159">
        <v>2.5</v>
      </c>
      <c r="E143" s="160"/>
      <c r="F143" s="39"/>
      <c r="G143" s="136">
        <f t="shared" si="8"/>
        <v>0</v>
      </c>
    </row>
    <row r="144" spans="1:7">
      <c r="A144" s="56" t="s">
        <v>280</v>
      </c>
      <c r="B144" s="41">
        <v>2111</v>
      </c>
      <c r="C144" s="41"/>
      <c r="D144" s="157">
        <v>8.6</v>
      </c>
      <c r="E144" s="158"/>
      <c r="F144" s="41"/>
      <c r="G144" s="137">
        <f t="shared" si="8"/>
        <v>0</v>
      </c>
    </row>
    <row r="145" spans="1:7">
      <c r="A145" s="45" t="s">
        <v>108</v>
      </c>
      <c r="B145" s="39">
        <v>2113</v>
      </c>
      <c r="C145" s="39" t="s">
        <v>40</v>
      </c>
      <c r="D145" s="159">
        <v>3.4</v>
      </c>
      <c r="E145" s="160"/>
      <c r="F145" s="39"/>
      <c r="G145" s="136">
        <f t="shared" si="8"/>
        <v>0</v>
      </c>
    </row>
    <row r="146" spans="1:7">
      <c r="A146" s="56" t="s">
        <v>109</v>
      </c>
      <c r="B146" s="41">
        <v>2114</v>
      </c>
      <c r="C146" s="41" t="s">
        <v>40</v>
      </c>
      <c r="D146" s="157">
        <v>3.4</v>
      </c>
      <c r="E146" s="158"/>
      <c r="F146" s="41"/>
      <c r="G146" s="137">
        <f t="shared" si="8"/>
        <v>0</v>
      </c>
    </row>
    <row r="147" spans="1:7">
      <c r="A147" s="45" t="s">
        <v>281</v>
      </c>
      <c r="B147" s="39">
        <v>2115</v>
      </c>
      <c r="C147" s="39"/>
      <c r="D147" s="159">
        <v>5.25</v>
      </c>
      <c r="E147" s="160"/>
      <c r="F147" s="39"/>
      <c r="G147" s="136">
        <f t="shared" si="8"/>
        <v>0</v>
      </c>
    </row>
    <row r="148" spans="1:7">
      <c r="A148" s="56" t="s">
        <v>282</v>
      </c>
      <c r="B148" s="41">
        <v>2116</v>
      </c>
      <c r="C148" s="41"/>
      <c r="D148" s="157">
        <v>2.5</v>
      </c>
      <c r="E148" s="158"/>
      <c r="F148" s="41"/>
      <c r="G148" s="137">
        <f t="shared" si="8"/>
        <v>0</v>
      </c>
    </row>
    <row r="149" spans="1:7">
      <c r="A149" s="45" t="s">
        <v>283</v>
      </c>
      <c r="B149" s="39">
        <v>2117</v>
      </c>
      <c r="C149" s="39"/>
      <c r="D149" s="159">
        <v>2.1</v>
      </c>
      <c r="E149" s="160"/>
      <c r="F149" s="39"/>
      <c r="G149" s="136">
        <f t="shared" si="8"/>
        <v>0</v>
      </c>
    </row>
    <row r="150" spans="1:7">
      <c r="A150" s="56" t="s">
        <v>110</v>
      </c>
      <c r="B150" s="41">
        <v>2118</v>
      </c>
      <c r="C150" s="41" t="s">
        <v>40</v>
      </c>
      <c r="D150" s="157">
        <v>2.5</v>
      </c>
      <c r="E150" s="158"/>
      <c r="F150" s="41"/>
      <c r="G150" s="137">
        <f t="shared" si="8"/>
        <v>0</v>
      </c>
    </row>
    <row r="151" spans="1:7">
      <c r="A151" s="45" t="s">
        <v>284</v>
      </c>
      <c r="B151" s="39">
        <v>9001</v>
      </c>
      <c r="C151" s="39" t="s">
        <v>40</v>
      </c>
      <c r="D151" s="159">
        <v>0.9</v>
      </c>
      <c r="E151" s="160"/>
      <c r="F151" s="39"/>
      <c r="G151" s="136">
        <f t="shared" si="8"/>
        <v>0</v>
      </c>
    </row>
    <row r="152" spans="1:7">
      <c r="A152" s="25" t="s">
        <v>115</v>
      </c>
      <c r="B152" s="163">
        <v>2301</v>
      </c>
      <c r="C152" s="163"/>
      <c r="D152" s="215">
        <v>0.37</v>
      </c>
      <c r="E152" s="216"/>
      <c r="F152" s="163"/>
      <c r="G152" s="185">
        <f t="shared" si="8"/>
        <v>0</v>
      </c>
    </row>
    <row r="153" spans="1:7" ht="12" customHeight="1">
      <c r="A153" s="99" t="s">
        <v>168</v>
      </c>
      <c r="B153" s="164"/>
      <c r="C153" s="164"/>
      <c r="D153" s="182"/>
      <c r="E153" s="183"/>
      <c r="F153" s="164"/>
      <c r="G153" s="186">
        <f t="shared" ref="G153:G158" si="9">D153*F153</f>
        <v>0</v>
      </c>
    </row>
    <row r="154" spans="1:7">
      <c r="A154" s="27" t="s">
        <v>119</v>
      </c>
      <c r="B154" s="161">
        <v>2302</v>
      </c>
      <c r="C154" s="161"/>
      <c r="D154" s="179">
        <v>0.37</v>
      </c>
      <c r="E154" s="217"/>
      <c r="F154" s="161"/>
      <c r="G154" s="167">
        <f>D154*F154</f>
        <v>0</v>
      </c>
    </row>
    <row r="155" spans="1:7" ht="24" customHeight="1">
      <c r="A155" s="100" t="s">
        <v>169</v>
      </c>
      <c r="B155" s="162"/>
      <c r="C155" s="162"/>
      <c r="D155" s="180"/>
      <c r="E155" s="218"/>
      <c r="F155" s="162"/>
      <c r="G155" s="168">
        <f t="shared" si="9"/>
        <v>0</v>
      </c>
    </row>
    <row r="156" spans="1:7">
      <c r="A156" s="25" t="s">
        <v>116</v>
      </c>
      <c r="B156" s="41">
        <v>2303</v>
      </c>
      <c r="C156" s="41" t="s">
        <v>40</v>
      </c>
      <c r="D156" s="157">
        <v>0.37</v>
      </c>
      <c r="E156" s="158"/>
      <c r="F156" s="41"/>
      <c r="G156" s="137">
        <f>D156*F156</f>
        <v>0</v>
      </c>
    </row>
    <row r="157" spans="1:7">
      <c r="A157" s="27" t="s">
        <v>117</v>
      </c>
      <c r="B157" s="161">
        <v>2306</v>
      </c>
      <c r="C157" s="161"/>
      <c r="D157" s="179">
        <v>0.37</v>
      </c>
      <c r="E157" s="217"/>
      <c r="F157" s="161"/>
      <c r="G157" s="167">
        <f>D157*F157</f>
        <v>0</v>
      </c>
    </row>
    <row r="158" spans="1:7" ht="11" customHeight="1">
      <c r="A158" s="100" t="s">
        <v>170</v>
      </c>
      <c r="B158" s="162"/>
      <c r="C158" s="162"/>
      <c r="D158" s="180"/>
      <c r="E158" s="218"/>
      <c r="F158" s="162"/>
      <c r="G158" s="168">
        <f t="shared" si="9"/>
        <v>0</v>
      </c>
    </row>
    <row r="159" spans="1:7">
      <c r="A159" s="56" t="s">
        <v>118</v>
      </c>
      <c r="B159" s="41">
        <v>2307</v>
      </c>
      <c r="C159" s="41" t="s">
        <v>40</v>
      </c>
      <c r="D159" s="157">
        <v>1.25</v>
      </c>
      <c r="E159" s="158"/>
      <c r="F159" s="41"/>
      <c r="G159" s="137">
        <f>D159*F159</f>
        <v>0</v>
      </c>
    </row>
    <row r="160" spans="1:7">
      <c r="A160" s="45" t="s">
        <v>159</v>
      </c>
      <c r="B160" s="39">
        <v>2308</v>
      </c>
      <c r="C160" s="39" t="s">
        <v>40</v>
      </c>
      <c r="D160" s="159">
        <v>24.1</v>
      </c>
      <c r="E160" s="160"/>
      <c r="F160" s="39"/>
      <c r="G160" s="136">
        <f t="shared" ref="G160" si="10">D160*F160</f>
        <v>0</v>
      </c>
    </row>
    <row r="161" spans="1:7">
      <c r="A161" s="56" t="s">
        <v>160</v>
      </c>
      <c r="B161" s="41">
        <v>2309</v>
      </c>
      <c r="C161" s="41" t="s">
        <v>40</v>
      </c>
      <c r="D161" s="157">
        <v>70.45</v>
      </c>
      <c r="E161" s="158"/>
      <c r="F161" s="41"/>
      <c r="G161" s="137">
        <f>D161*F161</f>
        <v>0</v>
      </c>
    </row>
    <row r="162" spans="1:7" ht="19" customHeight="1">
      <c r="A162" s="264" t="s">
        <v>161</v>
      </c>
      <c r="B162" s="151"/>
      <c r="C162" s="151"/>
      <c r="D162" s="151"/>
      <c r="E162" s="151"/>
      <c r="F162" s="151"/>
      <c r="G162" s="265"/>
    </row>
    <row r="163" spans="1:7">
      <c r="A163" s="27" t="s">
        <v>357</v>
      </c>
      <c r="B163" s="161">
        <v>2202</v>
      </c>
      <c r="C163" s="161"/>
      <c r="D163" s="181">
        <v>0.28999999999999998</v>
      </c>
      <c r="E163" s="181">
        <v>0.26</v>
      </c>
      <c r="F163" s="161"/>
      <c r="G163" s="167">
        <f t="shared" ref="G163" si="11">IF(F163 &gt; 99,E163 * F163, D163* F163)</f>
        <v>0</v>
      </c>
    </row>
    <row r="164" spans="1:7" ht="12" customHeight="1">
      <c r="A164" s="104" t="s">
        <v>162</v>
      </c>
      <c r="B164" s="162"/>
      <c r="C164" s="162"/>
      <c r="D164" s="181"/>
      <c r="E164" s="181"/>
      <c r="F164" s="162"/>
      <c r="G164" s="168"/>
    </row>
    <row r="165" spans="1:7">
      <c r="A165" s="25" t="s">
        <v>111</v>
      </c>
      <c r="B165" s="163">
        <v>2203</v>
      </c>
      <c r="C165" s="163"/>
      <c r="D165" s="184">
        <v>0.28999999999999998</v>
      </c>
      <c r="E165" s="184">
        <v>0.26</v>
      </c>
      <c r="F165" s="163"/>
      <c r="G165" s="185">
        <f t="shared" ref="G165:G175" si="12">IF(F165 &gt; 99,E165 * F165, D165* F165)</f>
        <v>0</v>
      </c>
    </row>
    <row r="166" spans="1:7" ht="12" customHeight="1">
      <c r="A166" s="99" t="s">
        <v>163</v>
      </c>
      <c r="B166" s="164"/>
      <c r="C166" s="164"/>
      <c r="D166" s="184"/>
      <c r="E166" s="184"/>
      <c r="F166" s="164"/>
      <c r="G166" s="186"/>
    </row>
    <row r="167" spans="1:7">
      <c r="A167" s="27" t="s">
        <v>356</v>
      </c>
      <c r="B167" s="161">
        <v>2204</v>
      </c>
      <c r="C167" s="161"/>
      <c r="D167" s="181">
        <v>0.28999999999999998</v>
      </c>
      <c r="E167" s="181">
        <v>0.26</v>
      </c>
      <c r="F167" s="161"/>
      <c r="G167" s="167">
        <f t="shared" si="12"/>
        <v>0</v>
      </c>
    </row>
    <row r="168" spans="1:7" ht="24" customHeight="1">
      <c r="A168" s="100" t="s">
        <v>164</v>
      </c>
      <c r="B168" s="162"/>
      <c r="C168" s="162"/>
      <c r="D168" s="181"/>
      <c r="E168" s="181"/>
      <c r="F168" s="162"/>
      <c r="G168" s="168"/>
    </row>
    <row r="169" spans="1:7">
      <c r="A169" s="25" t="s">
        <v>112</v>
      </c>
      <c r="B169" s="163">
        <v>2205</v>
      </c>
      <c r="C169" s="163"/>
      <c r="D169" s="184">
        <v>0.38</v>
      </c>
      <c r="E169" s="184">
        <v>0.35</v>
      </c>
      <c r="F169" s="163"/>
      <c r="G169" s="185">
        <f t="shared" si="12"/>
        <v>0</v>
      </c>
    </row>
    <row r="170" spans="1:7" ht="12" customHeight="1">
      <c r="A170" s="97" t="s">
        <v>165</v>
      </c>
      <c r="B170" s="164"/>
      <c r="C170" s="164"/>
      <c r="D170" s="184"/>
      <c r="E170" s="184"/>
      <c r="F170" s="164"/>
      <c r="G170" s="186"/>
    </row>
    <row r="171" spans="1:7">
      <c r="A171" s="107" t="s">
        <v>190</v>
      </c>
      <c r="B171" s="108"/>
      <c r="C171" s="109"/>
      <c r="D171" s="108"/>
      <c r="E171" s="108"/>
      <c r="F171" s="153">
        <f>SUM(G125:G170)</f>
        <v>0</v>
      </c>
      <c r="G171" s="154"/>
    </row>
    <row r="172" spans="1:7">
      <c r="A172" s="105"/>
      <c r="B172" s="20"/>
      <c r="C172" s="20"/>
      <c r="D172" s="54"/>
      <c r="E172" s="54"/>
      <c r="F172" s="20"/>
      <c r="G172" s="55"/>
    </row>
    <row r="173" spans="1:7">
      <c r="A173" s="27" t="s">
        <v>113</v>
      </c>
      <c r="B173" s="214">
        <v>2206</v>
      </c>
      <c r="C173" s="209"/>
      <c r="D173" s="181">
        <v>0.38</v>
      </c>
      <c r="E173" s="181">
        <v>0.35</v>
      </c>
      <c r="F173" s="209"/>
      <c r="G173" s="167">
        <f t="shared" si="12"/>
        <v>0</v>
      </c>
    </row>
    <row r="174" spans="1:7" ht="12" customHeight="1">
      <c r="A174" s="106" t="s">
        <v>166</v>
      </c>
      <c r="B174" s="214"/>
      <c r="C174" s="209"/>
      <c r="D174" s="181"/>
      <c r="E174" s="181"/>
      <c r="F174" s="209"/>
      <c r="G174" s="168"/>
    </row>
    <row r="175" spans="1:7">
      <c r="A175" s="25" t="s">
        <v>114</v>
      </c>
      <c r="B175" s="163">
        <v>2207</v>
      </c>
      <c r="C175" s="163"/>
      <c r="D175" s="184">
        <v>0.38</v>
      </c>
      <c r="E175" s="184">
        <v>0.35</v>
      </c>
      <c r="F175" s="163"/>
      <c r="G175" s="185">
        <f t="shared" si="12"/>
        <v>0</v>
      </c>
    </row>
    <row r="176" spans="1:7" ht="12" customHeight="1">
      <c r="A176" s="99" t="s">
        <v>167</v>
      </c>
      <c r="B176" s="164"/>
      <c r="C176" s="164"/>
      <c r="D176" s="184"/>
      <c r="E176" s="184"/>
      <c r="F176" s="164"/>
      <c r="G176" s="186"/>
    </row>
    <row r="177" spans="1:7" ht="20" customHeight="1">
      <c r="A177" s="150" t="s">
        <v>120</v>
      </c>
      <c r="B177" s="151"/>
      <c r="C177" s="151"/>
      <c r="D177" s="151"/>
      <c r="E177" s="151"/>
      <c r="F177" s="151"/>
      <c r="G177" s="152"/>
    </row>
    <row r="178" spans="1:7">
      <c r="A178" s="45" t="s">
        <v>121</v>
      </c>
      <c r="B178" s="39">
        <v>9511</v>
      </c>
      <c r="C178" s="39"/>
      <c r="D178" s="159">
        <v>35</v>
      </c>
      <c r="E178" s="160"/>
      <c r="F178" s="39"/>
      <c r="G178" s="136">
        <f>D178*F178</f>
        <v>0</v>
      </c>
    </row>
    <row r="179" spans="1:7">
      <c r="A179" s="56" t="s">
        <v>122</v>
      </c>
      <c r="B179" s="41">
        <v>9512</v>
      </c>
      <c r="C179" s="41"/>
      <c r="D179" s="157">
        <v>30</v>
      </c>
      <c r="E179" s="158"/>
      <c r="F179" s="41"/>
      <c r="G179" s="137">
        <f t="shared" ref="G179:G184" si="13">D179*F179</f>
        <v>0</v>
      </c>
    </row>
    <row r="180" spans="1:7">
      <c r="A180" s="45" t="s">
        <v>123</v>
      </c>
      <c r="B180" s="39" t="s">
        <v>129</v>
      </c>
      <c r="C180" s="39"/>
      <c r="D180" s="159">
        <v>20</v>
      </c>
      <c r="E180" s="160"/>
      <c r="F180" s="39"/>
      <c r="G180" s="136">
        <f t="shared" si="13"/>
        <v>0</v>
      </c>
    </row>
    <row r="181" spans="1:7">
      <c r="A181" s="56" t="s">
        <v>124</v>
      </c>
      <c r="B181" s="41" t="s">
        <v>128</v>
      </c>
      <c r="C181" s="41"/>
      <c r="D181" s="157">
        <v>40</v>
      </c>
      <c r="E181" s="158"/>
      <c r="F181" s="41"/>
      <c r="G181" s="137">
        <f t="shared" si="13"/>
        <v>0</v>
      </c>
    </row>
    <row r="182" spans="1:7">
      <c r="A182" s="45" t="s">
        <v>171</v>
      </c>
      <c r="B182" s="39">
        <v>1155</v>
      </c>
      <c r="C182" s="39"/>
      <c r="D182" s="159">
        <v>17.25</v>
      </c>
      <c r="E182" s="160"/>
      <c r="F182" s="39"/>
      <c r="G182" s="136">
        <f t="shared" si="13"/>
        <v>0</v>
      </c>
    </row>
    <row r="183" spans="1:7">
      <c r="A183" s="56" t="s">
        <v>125</v>
      </c>
      <c r="B183" s="41" t="s">
        <v>127</v>
      </c>
      <c r="C183" s="41"/>
      <c r="D183" s="157">
        <v>35</v>
      </c>
      <c r="E183" s="158"/>
      <c r="F183" s="41"/>
      <c r="G183" s="137">
        <f t="shared" si="13"/>
        <v>0</v>
      </c>
    </row>
    <row r="184" spans="1:7">
      <c r="A184" s="57" t="s">
        <v>343</v>
      </c>
      <c r="B184" s="58" t="s">
        <v>126</v>
      </c>
      <c r="C184" s="58"/>
      <c r="D184" s="176">
        <v>35</v>
      </c>
      <c r="E184" s="177"/>
      <c r="F184" s="58"/>
      <c r="G184" s="136">
        <f t="shared" si="13"/>
        <v>0</v>
      </c>
    </row>
    <row r="185" spans="1:7" ht="19" customHeight="1">
      <c r="A185" s="150" t="s">
        <v>130</v>
      </c>
      <c r="B185" s="151"/>
      <c r="C185" s="151"/>
      <c r="D185" s="151"/>
      <c r="E185" s="151"/>
      <c r="F185" s="151"/>
      <c r="G185" s="152"/>
    </row>
    <row r="186" spans="1:7">
      <c r="A186" s="45" t="s">
        <v>322</v>
      </c>
      <c r="B186" s="39">
        <v>9080</v>
      </c>
      <c r="C186" s="39"/>
      <c r="D186" s="159">
        <v>86.25</v>
      </c>
      <c r="E186" s="160"/>
      <c r="F186" s="39"/>
      <c r="G186" s="136">
        <f t="shared" ref="G186:G198" si="14">D186*F186</f>
        <v>0</v>
      </c>
    </row>
    <row r="187" spans="1:7">
      <c r="A187" s="62" t="s">
        <v>131</v>
      </c>
      <c r="B187" s="41" t="s">
        <v>234</v>
      </c>
      <c r="C187" s="41"/>
      <c r="D187" s="157">
        <v>30.25</v>
      </c>
      <c r="E187" s="158"/>
      <c r="F187" s="41"/>
      <c r="G187" s="137">
        <f t="shared" si="14"/>
        <v>0</v>
      </c>
    </row>
    <row r="188" spans="1:7">
      <c r="A188" s="61" t="s">
        <v>132</v>
      </c>
      <c r="B188" s="39" t="s">
        <v>235</v>
      </c>
      <c r="C188" s="39"/>
      <c r="D188" s="159">
        <v>30.25</v>
      </c>
      <c r="E188" s="160"/>
      <c r="F188" s="39"/>
      <c r="G188" s="136">
        <f t="shared" si="14"/>
        <v>0</v>
      </c>
    </row>
    <row r="189" spans="1:7">
      <c r="A189" s="62" t="s">
        <v>133</v>
      </c>
      <c r="B189" s="41" t="s">
        <v>236</v>
      </c>
      <c r="C189" s="41"/>
      <c r="D189" s="157">
        <v>30.25</v>
      </c>
      <c r="E189" s="158"/>
      <c r="F189" s="41"/>
      <c r="G189" s="137">
        <f t="shared" si="14"/>
        <v>0</v>
      </c>
    </row>
    <row r="190" spans="1:7">
      <c r="A190" s="45" t="s">
        <v>286</v>
      </c>
      <c r="B190" s="39">
        <v>9081</v>
      </c>
      <c r="C190" s="39"/>
      <c r="D190" s="159">
        <v>64.8</v>
      </c>
      <c r="E190" s="160"/>
      <c r="F190" s="39"/>
      <c r="G190" s="136">
        <f t="shared" si="14"/>
        <v>0</v>
      </c>
    </row>
    <row r="191" spans="1:7">
      <c r="A191" s="62" t="s">
        <v>318</v>
      </c>
      <c r="B191" s="41" t="s">
        <v>237</v>
      </c>
      <c r="C191" s="41"/>
      <c r="D191" s="157">
        <v>22.5</v>
      </c>
      <c r="E191" s="158"/>
      <c r="F191" s="41"/>
      <c r="G191" s="137">
        <f t="shared" si="14"/>
        <v>0</v>
      </c>
    </row>
    <row r="192" spans="1:7">
      <c r="A192" s="61" t="s">
        <v>319</v>
      </c>
      <c r="B192" s="39" t="s">
        <v>238</v>
      </c>
      <c r="C192" s="39"/>
      <c r="D192" s="159">
        <v>22.5</v>
      </c>
      <c r="E192" s="160"/>
      <c r="F192" s="39"/>
      <c r="G192" s="136">
        <f t="shared" si="14"/>
        <v>0</v>
      </c>
    </row>
    <row r="193" spans="1:7">
      <c r="A193" s="62" t="s">
        <v>320</v>
      </c>
      <c r="B193" s="41" t="s">
        <v>239</v>
      </c>
      <c r="C193" s="41"/>
      <c r="D193" s="157">
        <v>22.5</v>
      </c>
      <c r="E193" s="158"/>
      <c r="F193" s="41"/>
      <c r="G193" s="137">
        <f t="shared" si="14"/>
        <v>0</v>
      </c>
    </row>
    <row r="194" spans="1:7">
      <c r="A194" s="59" t="s">
        <v>295</v>
      </c>
      <c r="B194" s="39">
        <v>9085</v>
      </c>
      <c r="C194" s="39"/>
      <c r="D194" s="159">
        <v>28.25</v>
      </c>
      <c r="E194" s="160"/>
      <c r="F194" s="39"/>
      <c r="G194" s="136">
        <f t="shared" si="14"/>
        <v>0</v>
      </c>
    </row>
    <row r="195" spans="1:7">
      <c r="A195" s="60" t="s">
        <v>294</v>
      </c>
      <c r="B195" s="41">
        <v>9086</v>
      </c>
      <c r="C195" s="41"/>
      <c r="D195" s="157">
        <v>19.5</v>
      </c>
      <c r="E195" s="158"/>
      <c r="F195" s="41"/>
      <c r="G195" s="137">
        <f t="shared" si="14"/>
        <v>0</v>
      </c>
    </row>
    <row r="196" spans="1:7">
      <c r="A196" s="59" t="s">
        <v>134</v>
      </c>
      <c r="B196" s="39">
        <v>9090</v>
      </c>
      <c r="C196" s="39"/>
      <c r="D196" s="159">
        <v>94.4</v>
      </c>
      <c r="E196" s="160"/>
      <c r="F196" s="39"/>
      <c r="G196" s="136">
        <f t="shared" si="14"/>
        <v>0</v>
      </c>
    </row>
    <row r="197" spans="1:7">
      <c r="A197" s="60" t="s">
        <v>135</v>
      </c>
      <c r="B197" s="41">
        <v>9091</v>
      </c>
      <c r="C197" s="41"/>
      <c r="D197" s="157">
        <v>57.85</v>
      </c>
      <c r="E197" s="158"/>
      <c r="F197" s="41"/>
      <c r="G197" s="137">
        <f t="shared" si="14"/>
        <v>0</v>
      </c>
    </row>
    <row r="198" spans="1:7">
      <c r="A198" s="59" t="s">
        <v>136</v>
      </c>
      <c r="B198" s="39">
        <v>9092</v>
      </c>
      <c r="C198" s="39"/>
      <c r="D198" s="159">
        <v>40.25</v>
      </c>
      <c r="E198" s="160"/>
      <c r="F198" s="39"/>
      <c r="G198" s="136">
        <f t="shared" si="14"/>
        <v>0</v>
      </c>
    </row>
    <row r="199" spans="1:7" ht="19" customHeight="1">
      <c r="A199" s="150" t="s">
        <v>137</v>
      </c>
      <c r="B199" s="151"/>
      <c r="C199" s="151"/>
      <c r="D199" s="151"/>
      <c r="E199" s="151"/>
      <c r="F199" s="151"/>
      <c r="G199" s="152"/>
    </row>
    <row r="200" spans="1:7">
      <c r="A200" s="59" t="s">
        <v>138</v>
      </c>
      <c r="B200" s="39">
        <v>9020</v>
      </c>
      <c r="C200" s="39" t="s">
        <v>40</v>
      </c>
      <c r="D200" s="159">
        <v>10</v>
      </c>
      <c r="E200" s="160"/>
      <c r="F200" s="39"/>
      <c r="G200" s="136">
        <f t="shared" ref="G200:G236" si="15">D200*F200</f>
        <v>0</v>
      </c>
    </row>
    <row r="201" spans="1:7">
      <c r="A201" s="116" t="s">
        <v>140</v>
      </c>
      <c r="B201" s="212">
        <v>9130</v>
      </c>
      <c r="C201" s="212"/>
      <c r="D201" s="260">
        <v>5.65</v>
      </c>
      <c r="E201" s="261"/>
      <c r="F201" s="212"/>
      <c r="G201" s="185">
        <f t="shared" si="15"/>
        <v>0</v>
      </c>
    </row>
    <row r="202" spans="1:7" ht="36" customHeight="1">
      <c r="A202" s="117" t="s">
        <v>321</v>
      </c>
      <c r="B202" s="213"/>
      <c r="C202" s="213"/>
      <c r="D202" s="262"/>
      <c r="E202" s="263"/>
      <c r="F202" s="213"/>
      <c r="G202" s="186"/>
    </row>
    <row r="203" spans="1:7">
      <c r="A203" s="121" t="s">
        <v>334</v>
      </c>
      <c r="B203" s="58">
        <v>9070</v>
      </c>
      <c r="C203" s="58"/>
      <c r="D203" s="176">
        <v>15</v>
      </c>
      <c r="E203" s="177"/>
      <c r="F203" s="58"/>
      <c r="G203" s="136">
        <f t="shared" si="15"/>
        <v>0</v>
      </c>
    </row>
    <row r="204" spans="1:7">
      <c r="A204" s="118" t="s">
        <v>155</v>
      </c>
      <c r="B204" s="212">
        <v>9071</v>
      </c>
      <c r="C204" s="212"/>
      <c r="D204" s="260">
        <v>1.8</v>
      </c>
      <c r="E204" s="261"/>
      <c r="F204" s="212"/>
      <c r="G204" s="185">
        <f t="shared" si="15"/>
        <v>0</v>
      </c>
    </row>
    <row r="205" spans="1:7" ht="12" customHeight="1">
      <c r="A205" s="119" t="s">
        <v>329</v>
      </c>
      <c r="B205" s="213"/>
      <c r="C205" s="213"/>
      <c r="D205" s="262"/>
      <c r="E205" s="263"/>
      <c r="F205" s="213"/>
      <c r="G205" s="186"/>
    </row>
    <row r="206" spans="1:7">
      <c r="A206" s="112" t="s">
        <v>154</v>
      </c>
      <c r="B206" s="210">
        <v>9072</v>
      </c>
      <c r="C206" s="210"/>
      <c r="D206" s="273">
        <v>1.8</v>
      </c>
      <c r="E206" s="274"/>
      <c r="F206" s="210"/>
      <c r="G206" s="167">
        <f t="shared" si="15"/>
        <v>0</v>
      </c>
    </row>
    <row r="207" spans="1:7" ht="12" customHeight="1">
      <c r="A207" s="113" t="s">
        <v>328</v>
      </c>
      <c r="B207" s="211"/>
      <c r="C207" s="211"/>
      <c r="D207" s="275"/>
      <c r="E207" s="276"/>
      <c r="F207" s="211"/>
      <c r="G207" s="168"/>
    </row>
    <row r="208" spans="1:7">
      <c r="A208" s="118" t="s">
        <v>141</v>
      </c>
      <c r="B208" s="212">
        <v>9073</v>
      </c>
      <c r="C208" s="212"/>
      <c r="D208" s="260">
        <v>4</v>
      </c>
      <c r="E208" s="261"/>
      <c r="F208" s="212"/>
      <c r="G208" s="185">
        <f t="shared" si="15"/>
        <v>0</v>
      </c>
    </row>
    <row r="209" spans="1:7" ht="12" customHeight="1">
      <c r="A209" s="120" t="s">
        <v>331</v>
      </c>
      <c r="B209" s="213"/>
      <c r="C209" s="213"/>
      <c r="D209" s="262"/>
      <c r="E209" s="263"/>
      <c r="F209" s="213"/>
      <c r="G209" s="186"/>
    </row>
    <row r="210" spans="1:7">
      <c r="A210" s="112" t="s">
        <v>142</v>
      </c>
      <c r="B210" s="210">
        <v>9074</v>
      </c>
      <c r="C210" s="210"/>
      <c r="D210" s="273">
        <v>4</v>
      </c>
      <c r="E210" s="274"/>
      <c r="F210" s="210"/>
      <c r="G210" s="167">
        <f t="shared" si="15"/>
        <v>0</v>
      </c>
    </row>
    <row r="211" spans="1:7" ht="12" customHeight="1">
      <c r="A211" s="115" t="s">
        <v>331</v>
      </c>
      <c r="B211" s="211"/>
      <c r="C211" s="211"/>
      <c r="D211" s="275"/>
      <c r="E211" s="276"/>
      <c r="F211" s="211"/>
      <c r="G211" s="168"/>
    </row>
    <row r="212" spans="1:7">
      <c r="A212" s="118" t="s">
        <v>153</v>
      </c>
      <c r="B212" s="212">
        <v>9075</v>
      </c>
      <c r="C212" s="212"/>
      <c r="D212" s="260">
        <v>1.8</v>
      </c>
      <c r="E212" s="261"/>
      <c r="F212" s="212"/>
      <c r="G212" s="185">
        <f t="shared" si="15"/>
        <v>0</v>
      </c>
    </row>
    <row r="213" spans="1:7" ht="12" customHeight="1">
      <c r="A213" s="114" t="s">
        <v>332</v>
      </c>
      <c r="B213" s="213"/>
      <c r="C213" s="213"/>
      <c r="D213" s="262"/>
      <c r="E213" s="263"/>
      <c r="F213" s="213"/>
      <c r="G213" s="186"/>
    </row>
    <row r="214" spans="1:7">
      <c r="A214" s="112" t="s">
        <v>152</v>
      </c>
      <c r="B214" s="210">
        <v>9076</v>
      </c>
      <c r="C214" s="210"/>
      <c r="D214" s="273">
        <v>1.8</v>
      </c>
      <c r="E214" s="274"/>
      <c r="F214" s="210"/>
      <c r="G214" s="167">
        <f t="shared" si="15"/>
        <v>0</v>
      </c>
    </row>
    <row r="215" spans="1:7" ht="12" customHeight="1">
      <c r="A215" s="115" t="s">
        <v>332</v>
      </c>
      <c r="B215" s="211"/>
      <c r="C215" s="211"/>
      <c r="D215" s="275"/>
      <c r="E215" s="276"/>
      <c r="F215" s="211"/>
      <c r="G215" s="168"/>
    </row>
    <row r="216" spans="1:7">
      <c r="A216" s="118" t="s">
        <v>143</v>
      </c>
      <c r="B216" s="212">
        <v>9077</v>
      </c>
      <c r="C216" s="212"/>
      <c r="D216" s="260">
        <v>4</v>
      </c>
      <c r="E216" s="261"/>
      <c r="F216" s="212"/>
      <c r="G216" s="185">
        <f t="shared" si="15"/>
        <v>0</v>
      </c>
    </row>
    <row r="217" spans="1:7" ht="12" customHeight="1">
      <c r="A217" s="114" t="s">
        <v>333</v>
      </c>
      <c r="B217" s="213"/>
      <c r="C217" s="213"/>
      <c r="D217" s="262"/>
      <c r="E217" s="263"/>
      <c r="F217" s="213"/>
      <c r="G217" s="186"/>
    </row>
    <row r="218" spans="1:7">
      <c r="A218" s="112" t="s">
        <v>151</v>
      </c>
      <c r="B218" s="210">
        <v>9078</v>
      </c>
      <c r="C218" s="210"/>
      <c r="D218" s="273">
        <v>1.8</v>
      </c>
      <c r="E218" s="274"/>
      <c r="F218" s="210"/>
      <c r="G218" s="167">
        <f t="shared" si="15"/>
        <v>0</v>
      </c>
    </row>
    <row r="219" spans="1:7" ht="12" customHeight="1">
      <c r="A219" s="115" t="s">
        <v>330</v>
      </c>
      <c r="B219" s="211"/>
      <c r="C219" s="211"/>
      <c r="D219" s="275"/>
      <c r="E219" s="276"/>
      <c r="F219" s="211"/>
      <c r="G219" s="168"/>
    </row>
    <row r="220" spans="1:7">
      <c r="A220" s="107" t="s">
        <v>191</v>
      </c>
      <c r="B220" s="108"/>
      <c r="C220" s="109"/>
      <c r="D220" s="108"/>
      <c r="E220" s="108"/>
      <c r="F220" s="153">
        <f>SUM(G173:G226)</f>
        <v>0</v>
      </c>
      <c r="G220" s="154"/>
    </row>
    <row r="221" spans="1:7">
      <c r="A221" s="59" t="s">
        <v>323</v>
      </c>
      <c r="B221" s="39">
        <v>9170</v>
      </c>
      <c r="C221" s="39" t="s">
        <v>40</v>
      </c>
      <c r="D221" s="159">
        <v>5.75</v>
      </c>
      <c r="E221" s="160"/>
      <c r="F221" s="39"/>
      <c r="G221" s="136">
        <f t="shared" si="15"/>
        <v>0</v>
      </c>
    </row>
    <row r="222" spans="1:7">
      <c r="A222" s="60" t="s">
        <v>285</v>
      </c>
      <c r="B222" s="41">
        <v>9127</v>
      </c>
      <c r="C222" s="41" t="s">
        <v>40</v>
      </c>
      <c r="D222" s="157">
        <v>3.25</v>
      </c>
      <c r="E222" s="158"/>
      <c r="F222" s="41"/>
      <c r="G222" s="137">
        <f t="shared" si="15"/>
        <v>0</v>
      </c>
    </row>
    <row r="223" spans="1:7">
      <c r="A223" s="111" t="s">
        <v>139</v>
      </c>
      <c r="B223" s="39">
        <v>9111</v>
      </c>
      <c r="C223" s="39" t="s">
        <v>40</v>
      </c>
      <c r="D223" s="159">
        <v>3.65</v>
      </c>
      <c r="E223" s="160"/>
      <c r="F223" s="39"/>
      <c r="G223" s="136">
        <f t="shared" si="15"/>
        <v>0</v>
      </c>
    </row>
    <row r="224" spans="1:7">
      <c r="A224" s="60" t="s">
        <v>144</v>
      </c>
      <c r="B224" s="41">
        <v>9053</v>
      </c>
      <c r="C224" s="41" t="s">
        <v>40</v>
      </c>
      <c r="D224" s="157">
        <v>25.5</v>
      </c>
      <c r="E224" s="158"/>
      <c r="F224" s="41"/>
      <c r="G224" s="137">
        <f t="shared" si="15"/>
        <v>0</v>
      </c>
    </row>
    <row r="225" spans="1:7">
      <c r="A225" s="59" t="s">
        <v>145</v>
      </c>
      <c r="B225" s="39">
        <v>9054</v>
      </c>
      <c r="C225" s="39" t="s">
        <v>40</v>
      </c>
      <c r="D225" s="159">
        <v>32</v>
      </c>
      <c r="E225" s="160"/>
      <c r="F225" s="39"/>
      <c r="G225" s="136">
        <f t="shared" si="15"/>
        <v>0</v>
      </c>
    </row>
    <row r="226" spans="1:7">
      <c r="A226" s="60" t="s">
        <v>293</v>
      </c>
      <c r="B226" s="41">
        <v>9055</v>
      </c>
      <c r="C226" s="41" t="s">
        <v>40</v>
      </c>
      <c r="D226" s="157">
        <v>47</v>
      </c>
      <c r="E226" s="158"/>
      <c r="F226" s="41"/>
      <c r="G226" s="137">
        <f t="shared" si="15"/>
        <v>0</v>
      </c>
    </row>
    <row r="227" spans="1:7">
      <c r="A227" s="59" t="s">
        <v>146</v>
      </c>
      <c r="B227" s="39">
        <v>9405</v>
      </c>
      <c r="C227" s="39" t="s">
        <v>40</v>
      </c>
      <c r="D227" s="159">
        <v>17.100000000000001</v>
      </c>
      <c r="E227" s="160"/>
      <c r="F227" s="39"/>
      <c r="G227" s="136">
        <f t="shared" si="15"/>
        <v>0</v>
      </c>
    </row>
    <row r="228" spans="1:7">
      <c r="A228" s="60" t="s">
        <v>147</v>
      </c>
      <c r="B228" s="41">
        <v>9415</v>
      </c>
      <c r="C228" s="41" t="s">
        <v>40</v>
      </c>
      <c r="D228" s="157">
        <v>7.8</v>
      </c>
      <c r="E228" s="158"/>
      <c r="F228" s="41"/>
      <c r="G228" s="137">
        <f t="shared" si="15"/>
        <v>0</v>
      </c>
    </row>
    <row r="229" spans="1:7">
      <c r="A229" s="59" t="s">
        <v>292</v>
      </c>
      <c r="B229" s="39">
        <v>9600</v>
      </c>
      <c r="C229" s="39" t="s">
        <v>40</v>
      </c>
      <c r="D229" s="159">
        <v>5.75</v>
      </c>
      <c r="E229" s="160"/>
      <c r="F229" s="39"/>
      <c r="G229" s="136">
        <f t="shared" si="15"/>
        <v>0</v>
      </c>
    </row>
    <row r="230" spans="1:7">
      <c r="A230" s="60" t="s">
        <v>148</v>
      </c>
      <c r="B230" s="41">
        <v>9601</v>
      </c>
      <c r="C230" s="41" t="s">
        <v>40</v>
      </c>
      <c r="D230" s="157">
        <v>6.3</v>
      </c>
      <c r="E230" s="158"/>
      <c r="F230" s="41"/>
      <c r="G230" s="137">
        <f t="shared" si="15"/>
        <v>0</v>
      </c>
    </row>
    <row r="231" spans="1:7">
      <c r="A231" s="59" t="s">
        <v>291</v>
      </c>
      <c r="B231" s="39">
        <v>9603</v>
      </c>
      <c r="C231" s="39" t="s">
        <v>40</v>
      </c>
      <c r="D231" s="159">
        <v>5.75</v>
      </c>
      <c r="E231" s="160"/>
      <c r="F231" s="39"/>
      <c r="G231" s="136">
        <f t="shared" si="15"/>
        <v>0</v>
      </c>
    </row>
    <row r="232" spans="1:7">
      <c r="A232" s="60" t="s">
        <v>149</v>
      </c>
      <c r="B232" s="41" t="s">
        <v>150</v>
      </c>
      <c r="C232" s="41" t="s">
        <v>40</v>
      </c>
      <c r="D232" s="157">
        <v>11.5</v>
      </c>
      <c r="E232" s="158"/>
      <c r="F232" s="41"/>
      <c r="G232" s="137">
        <f t="shared" si="15"/>
        <v>0</v>
      </c>
    </row>
    <row r="233" spans="1:7" ht="19" customHeight="1">
      <c r="A233" s="150" t="s">
        <v>156</v>
      </c>
      <c r="B233" s="151"/>
      <c r="C233" s="151"/>
      <c r="D233" s="151"/>
      <c r="E233" s="151"/>
      <c r="F233" s="151"/>
      <c r="G233" s="152"/>
    </row>
    <row r="234" spans="1:7">
      <c r="A234" s="59" t="s">
        <v>290</v>
      </c>
      <c r="B234" s="67">
        <v>8821</v>
      </c>
      <c r="C234" s="67" t="s">
        <v>40</v>
      </c>
      <c r="D234" s="293">
        <v>12.3</v>
      </c>
      <c r="E234" s="294"/>
      <c r="F234" s="39"/>
      <c r="G234" s="136">
        <f t="shared" si="15"/>
        <v>0</v>
      </c>
    </row>
    <row r="235" spans="1:7">
      <c r="A235" s="60" t="s">
        <v>157</v>
      </c>
      <c r="B235" s="68" t="s">
        <v>158</v>
      </c>
      <c r="C235" s="68" t="s">
        <v>40</v>
      </c>
      <c r="D235" s="295">
        <v>0.92</v>
      </c>
      <c r="E235" s="296"/>
      <c r="F235" s="41"/>
      <c r="G235" s="137">
        <f t="shared" si="15"/>
        <v>0</v>
      </c>
    </row>
    <row r="236" spans="1:7">
      <c r="A236" s="59" t="s">
        <v>289</v>
      </c>
      <c r="B236" s="67">
        <v>8001</v>
      </c>
      <c r="C236" s="67" t="s">
        <v>40</v>
      </c>
      <c r="D236" s="293">
        <v>73.900000000000006</v>
      </c>
      <c r="E236" s="294"/>
      <c r="F236" s="39"/>
      <c r="G236" s="136">
        <f t="shared" si="15"/>
        <v>0</v>
      </c>
    </row>
    <row r="237" spans="1:7" ht="14" customHeight="1">
      <c r="A237" s="171" t="s">
        <v>172</v>
      </c>
      <c r="B237" s="172"/>
      <c r="C237" s="172"/>
      <c r="D237" s="172"/>
      <c r="E237" s="172"/>
      <c r="F237" s="172"/>
      <c r="G237" s="173"/>
    </row>
    <row r="238" spans="1:7" ht="34" customHeight="1">
      <c r="A238" s="281" t="s">
        <v>341</v>
      </c>
      <c r="B238" s="282"/>
      <c r="C238" s="282"/>
      <c r="D238" s="282"/>
      <c r="E238" s="282"/>
      <c r="F238" s="282"/>
      <c r="G238" s="283"/>
    </row>
    <row r="239" spans="1:7" ht="23" customHeight="1">
      <c r="A239" s="9" t="s">
        <v>0</v>
      </c>
      <c r="B239" s="11" t="s">
        <v>8</v>
      </c>
      <c r="C239" s="11" t="s">
        <v>6</v>
      </c>
      <c r="D239" s="165" t="s">
        <v>1</v>
      </c>
      <c r="E239" s="166"/>
      <c r="F239" s="12" t="s">
        <v>7</v>
      </c>
      <c r="G239" s="12" t="s">
        <v>2</v>
      </c>
    </row>
    <row r="240" spans="1:7" ht="15" customHeight="1">
      <c r="A240" s="42" t="s">
        <v>173</v>
      </c>
      <c r="B240" s="124" t="s">
        <v>172</v>
      </c>
      <c r="C240" s="45"/>
      <c r="D240" s="181">
        <v>0.64</v>
      </c>
      <c r="E240" s="181"/>
      <c r="F240" s="39"/>
      <c r="G240" s="136">
        <f t="shared" ref="G240:G266" si="16">D240*F240</f>
        <v>0</v>
      </c>
    </row>
    <row r="241" spans="1:7" ht="15" customHeight="1">
      <c r="A241" s="44" t="s">
        <v>342</v>
      </c>
      <c r="B241" s="125" t="s">
        <v>172</v>
      </c>
      <c r="C241" s="56"/>
      <c r="D241" s="184">
        <v>0.64</v>
      </c>
      <c r="E241" s="184"/>
      <c r="F241" s="41"/>
      <c r="G241" s="137">
        <f t="shared" si="16"/>
        <v>0</v>
      </c>
    </row>
    <row r="242" spans="1:7" ht="15" customHeight="1">
      <c r="A242" s="42" t="s">
        <v>174</v>
      </c>
      <c r="B242" s="124" t="s">
        <v>172</v>
      </c>
      <c r="C242" s="45"/>
      <c r="D242" s="181">
        <v>0.64</v>
      </c>
      <c r="E242" s="181"/>
      <c r="F242" s="39"/>
      <c r="G242" s="136">
        <f t="shared" si="16"/>
        <v>0</v>
      </c>
    </row>
    <row r="243" spans="1:7" ht="15" customHeight="1">
      <c r="A243" s="44" t="s">
        <v>175</v>
      </c>
      <c r="B243" s="125" t="s">
        <v>172</v>
      </c>
      <c r="C243" s="56"/>
      <c r="D243" s="184">
        <v>0.64</v>
      </c>
      <c r="E243" s="184"/>
      <c r="F243" s="41"/>
      <c r="G243" s="137">
        <f t="shared" si="16"/>
        <v>0</v>
      </c>
    </row>
    <row r="244" spans="1:7" ht="15" customHeight="1">
      <c r="A244" s="42" t="s">
        <v>176</v>
      </c>
      <c r="B244" s="124" t="s">
        <v>172</v>
      </c>
      <c r="C244" s="45"/>
      <c r="D244" s="181">
        <v>0.64</v>
      </c>
      <c r="E244" s="181"/>
      <c r="F244" s="39"/>
      <c r="G244" s="136">
        <f t="shared" si="16"/>
        <v>0</v>
      </c>
    </row>
    <row r="245" spans="1:7" ht="15" customHeight="1">
      <c r="A245" s="44" t="s">
        <v>177</v>
      </c>
      <c r="B245" s="125" t="s">
        <v>172</v>
      </c>
      <c r="C245" s="56"/>
      <c r="D245" s="184">
        <v>0.64</v>
      </c>
      <c r="E245" s="184"/>
      <c r="F245" s="41"/>
      <c r="G245" s="137">
        <f t="shared" si="16"/>
        <v>0</v>
      </c>
    </row>
    <row r="246" spans="1:7" ht="15" customHeight="1">
      <c r="A246" s="42" t="s">
        <v>178</v>
      </c>
      <c r="B246" s="124" t="s">
        <v>172</v>
      </c>
      <c r="C246" s="45"/>
      <c r="D246" s="181">
        <v>0.64</v>
      </c>
      <c r="E246" s="181"/>
      <c r="F246" s="39"/>
      <c r="G246" s="136">
        <f t="shared" si="16"/>
        <v>0</v>
      </c>
    </row>
    <row r="247" spans="1:7" ht="15" customHeight="1">
      <c r="A247" s="44" t="s">
        <v>179</v>
      </c>
      <c r="B247" s="125" t="s">
        <v>172</v>
      </c>
      <c r="C247" s="56"/>
      <c r="D247" s="184">
        <v>0.64</v>
      </c>
      <c r="E247" s="184"/>
      <c r="F247" s="41"/>
      <c r="G247" s="137">
        <f t="shared" si="16"/>
        <v>0</v>
      </c>
    </row>
    <row r="248" spans="1:7" ht="15" customHeight="1">
      <c r="A248" s="42" t="s">
        <v>180</v>
      </c>
      <c r="B248" s="124" t="s">
        <v>172</v>
      </c>
      <c r="C248" s="45"/>
      <c r="D248" s="181">
        <v>0.64</v>
      </c>
      <c r="E248" s="181"/>
      <c r="F248" s="39"/>
      <c r="G248" s="136">
        <f t="shared" si="16"/>
        <v>0</v>
      </c>
    </row>
    <row r="249" spans="1:7" ht="15" customHeight="1">
      <c r="A249" s="56" t="s">
        <v>336</v>
      </c>
      <c r="B249" s="70" t="s">
        <v>287</v>
      </c>
      <c r="C249" s="122"/>
      <c r="D249" s="157">
        <v>44.5</v>
      </c>
      <c r="E249" s="158"/>
      <c r="F249" s="41"/>
      <c r="G249" s="137">
        <f t="shared" si="16"/>
        <v>0</v>
      </c>
    </row>
    <row r="250" spans="1:7" ht="15" customHeight="1">
      <c r="A250" s="45" t="s">
        <v>337</v>
      </c>
      <c r="B250" s="69" t="s">
        <v>288</v>
      </c>
      <c r="C250" s="122"/>
      <c r="D250" s="159">
        <v>38.950000000000003</v>
      </c>
      <c r="E250" s="160"/>
      <c r="F250" s="39"/>
      <c r="G250" s="136">
        <f t="shared" si="16"/>
        <v>0</v>
      </c>
    </row>
    <row r="251" spans="1:7" ht="15" customHeight="1">
      <c r="A251" s="56" t="s">
        <v>338</v>
      </c>
      <c r="B251" s="70">
        <v>4109</v>
      </c>
      <c r="C251" s="63"/>
      <c r="D251" s="157">
        <v>6</v>
      </c>
      <c r="E251" s="158"/>
      <c r="F251" s="41"/>
      <c r="G251" s="137">
        <f t="shared" si="16"/>
        <v>0</v>
      </c>
    </row>
    <row r="252" spans="1:7" ht="19" customHeight="1">
      <c r="A252" s="150" t="s">
        <v>181</v>
      </c>
      <c r="B252" s="151"/>
      <c r="C252" s="151"/>
      <c r="D252" s="151"/>
      <c r="E252" s="151"/>
      <c r="F252" s="151"/>
      <c r="G252" s="152"/>
    </row>
    <row r="253" spans="1:7">
      <c r="A253" s="42" t="s">
        <v>173</v>
      </c>
      <c r="B253" s="65" t="s">
        <v>181</v>
      </c>
      <c r="C253" s="69" t="s">
        <v>40</v>
      </c>
      <c r="D253" s="170">
        <v>0.46</v>
      </c>
      <c r="E253" s="170"/>
      <c r="F253" s="39"/>
      <c r="G253" s="136">
        <f t="shared" si="16"/>
        <v>0</v>
      </c>
    </row>
    <row r="254" spans="1:7">
      <c r="A254" s="44" t="s">
        <v>342</v>
      </c>
      <c r="B254" s="66" t="s">
        <v>181</v>
      </c>
      <c r="C254" s="70" t="s">
        <v>40</v>
      </c>
      <c r="D254" s="169">
        <v>0.46</v>
      </c>
      <c r="E254" s="169"/>
      <c r="F254" s="41"/>
      <c r="G254" s="137">
        <f t="shared" si="16"/>
        <v>0</v>
      </c>
    </row>
    <row r="255" spans="1:7">
      <c r="A255" s="42" t="s">
        <v>174</v>
      </c>
      <c r="B255" s="65" t="s">
        <v>181</v>
      </c>
      <c r="C255" s="69" t="s">
        <v>40</v>
      </c>
      <c r="D255" s="170">
        <v>0.46</v>
      </c>
      <c r="E255" s="170"/>
      <c r="F255" s="39"/>
      <c r="G255" s="136">
        <f t="shared" si="16"/>
        <v>0</v>
      </c>
    </row>
    <row r="256" spans="1:7">
      <c r="A256" s="44" t="s">
        <v>175</v>
      </c>
      <c r="B256" s="66" t="s">
        <v>181</v>
      </c>
      <c r="C256" s="70" t="s">
        <v>40</v>
      </c>
      <c r="D256" s="169">
        <v>0.46</v>
      </c>
      <c r="E256" s="169"/>
      <c r="F256" s="41"/>
      <c r="G256" s="137">
        <f t="shared" si="16"/>
        <v>0</v>
      </c>
    </row>
    <row r="257" spans="1:7">
      <c r="A257" s="42" t="s">
        <v>176</v>
      </c>
      <c r="B257" s="65" t="s">
        <v>181</v>
      </c>
      <c r="C257" s="69" t="s">
        <v>40</v>
      </c>
      <c r="D257" s="170">
        <v>0.46</v>
      </c>
      <c r="E257" s="170"/>
      <c r="F257" s="39"/>
      <c r="G257" s="136">
        <f t="shared" si="16"/>
        <v>0</v>
      </c>
    </row>
    <row r="258" spans="1:7">
      <c r="A258" s="44" t="s">
        <v>177</v>
      </c>
      <c r="B258" s="66" t="s">
        <v>181</v>
      </c>
      <c r="C258" s="70" t="s">
        <v>40</v>
      </c>
      <c r="D258" s="169">
        <v>0.46</v>
      </c>
      <c r="E258" s="169"/>
      <c r="F258" s="41"/>
      <c r="G258" s="137">
        <f t="shared" si="16"/>
        <v>0</v>
      </c>
    </row>
    <row r="259" spans="1:7">
      <c r="A259" s="42" t="s">
        <v>178</v>
      </c>
      <c r="B259" s="65" t="s">
        <v>181</v>
      </c>
      <c r="C259" s="69" t="s">
        <v>40</v>
      </c>
      <c r="D259" s="170">
        <v>0.46</v>
      </c>
      <c r="E259" s="170"/>
      <c r="F259" s="39"/>
      <c r="G259" s="136">
        <f t="shared" si="16"/>
        <v>0</v>
      </c>
    </row>
    <row r="260" spans="1:7">
      <c r="A260" s="44" t="s">
        <v>179</v>
      </c>
      <c r="B260" s="66" t="s">
        <v>181</v>
      </c>
      <c r="C260" s="70" t="s">
        <v>40</v>
      </c>
      <c r="D260" s="169">
        <v>0.46</v>
      </c>
      <c r="E260" s="169"/>
      <c r="F260" s="41"/>
      <c r="G260" s="137">
        <f t="shared" si="16"/>
        <v>0</v>
      </c>
    </row>
    <row r="261" spans="1:7">
      <c r="A261" s="42" t="s">
        <v>180</v>
      </c>
      <c r="B261" s="65" t="s">
        <v>181</v>
      </c>
      <c r="C261" s="69" t="s">
        <v>40</v>
      </c>
      <c r="D261" s="170">
        <v>0.46</v>
      </c>
      <c r="E261" s="170"/>
      <c r="F261" s="39"/>
      <c r="G261" s="136">
        <f t="shared" si="16"/>
        <v>0</v>
      </c>
    </row>
    <row r="262" spans="1:7" ht="19" customHeight="1">
      <c r="A262" s="150" t="s">
        <v>296</v>
      </c>
      <c r="B262" s="151"/>
      <c r="C262" s="151"/>
      <c r="D262" s="151"/>
      <c r="E262" s="151"/>
      <c r="F262" s="151"/>
      <c r="G262" s="152"/>
    </row>
    <row r="263" spans="1:7">
      <c r="A263" s="59" t="s">
        <v>302</v>
      </c>
      <c r="B263" s="39">
        <v>6090</v>
      </c>
      <c r="C263" s="39"/>
      <c r="D263" s="176">
        <v>9.75</v>
      </c>
      <c r="E263" s="177"/>
      <c r="F263" s="39"/>
      <c r="G263" s="136">
        <f t="shared" si="16"/>
        <v>0</v>
      </c>
    </row>
    <row r="264" spans="1:7" ht="15" customHeight="1">
      <c r="A264" s="60" t="s">
        <v>303</v>
      </c>
      <c r="B264" s="41">
        <v>6091</v>
      </c>
      <c r="C264" s="41"/>
      <c r="D264" s="174">
        <v>9.75</v>
      </c>
      <c r="E264" s="175"/>
      <c r="F264" s="41"/>
      <c r="G264" s="137">
        <f t="shared" si="16"/>
        <v>0</v>
      </c>
    </row>
    <row r="265" spans="1:7" ht="15" customHeight="1">
      <c r="A265" s="59" t="s">
        <v>304</v>
      </c>
      <c r="B265" s="39">
        <v>6092</v>
      </c>
      <c r="C265" s="39"/>
      <c r="D265" s="176">
        <v>9.75</v>
      </c>
      <c r="E265" s="177"/>
      <c r="F265" s="39"/>
      <c r="G265" s="136">
        <f t="shared" si="16"/>
        <v>0</v>
      </c>
    </row>
    <row r="266" spans="1:7">
      <c r="A266" s="60" t="s">
        <v>305</v>
      </c>
      <c r="B266" s="41">
        <v>6093</v>
      </c>
      <c r="C266" s="41"/>
      <c r="D266" s="174">
        <v>9.75</v>
      </c>
      <c r="E266" s="175"/>
      <c r="F266" s="41"/>
      <c r="G266" s="137">
        <f t="shared" si="16"/>
        <v>0</v>
      </c>
    </row>
    <row r="267" spans="1:7">
      <c r="A267" s="107" t="s">
        <v>192</v>
      </c>
      <c r="B267" s="108"/>
      <c r="C267" s="109"/>
      <c r="D267" s="108"/>
      <c r="E267" s="108"/>
      <c r="F267" s="153">
        <f>SUM(G231:G266)</f>
        <v>0</v>
      </c>
      <c r="G267" s="154"/>
    </row>
    <row r="268" spans="1:7" ht="16" customHeight="1">
      <c r="A268" s="171" t="s">
        <v>182</v>
      </c>
      <c r="B268" s="172"/>
      <c r="C268" s="172"/>
      <c r="D268" s="172"/>
      <c r="E268" s="172"/>
      <c r="F268" s="172"/>
      <c r="G268" s="173"/>
    </row>
    <row r="269" spans="1:7" ht="12" customHeight="1">
      <c r="A269" s="297" t="s">
        <v>324</v>
      </c>
      <c r="B269" s="298"/>
      <c r="C269" s="298"/>
      <c r="D269" s="298"/>
      <c r="E269" s="298"/>
      <c r="F269" s="298"/>
      <c r="G269" s="299"/>
    </row>
    <row r="270" spans="1:7" ht="24" customHeight="1">
      <c r="A270" s="8" t="s">
        <v>0</v>
      </c>
      <c r="B270" s="11" t="s">
        <v>184</v>
      </c>
      <c r="C270" s="11" t="s">
        <v>6</v>
      </c>
      <c r="D270" s="165" t="s">
        <v>1</v>
      </c>
      <c r="E270" s="166"/>
      <c r="F270" s="12" t="s">
        <v>7</v>
      </c>
      <c r="G270" s="12" t="s">
        <v>2</v>
      </c>
    </row>
    <row r="271" spans="1:7" ht="16" customHeight="1">
      <c r="A271" s="64" t="s">
        <v>183</v>
      </c>
      <c r="B271" s="39" t="s">
        <v>325</v>
      </c>
      <c r="C271" s="39"/>
      <c r="D271" s="159">
        <v>4.37</v>
      </c>
      <c r="E271" s="160"/>
      <c r="F271" s="39"/>
      <c r="G271" s="136">
        <f t="shared" ref="G271:G282" si="17">D271*F271</f>
        <v>0</v>
      </c>
    </row>
    <row r="272" spans="1:7" ht="16" customHeight="1">
      <c r="A272" s="60" t="s">
        <v>184</v>
      </c>
      <c r="B272" s="41"/>
      <c r="C272" s="41"/>
      <c r="D272" s="157">
        <v>4.37</v>
      </c>
      <c r="E272" s="158"/>
      <c r="F272" s="41"/>
      <c r="G272" s="137">
        <f t="shared" si="17"/>
        <v>0</v>
      </c>
    </row>
    <row r="273" spans="1:7" ht="16" customHeight="1">
      <c r="A273" s="59" t="s">
        <v>184</v>
      </c>
      <c r="B273" s="39"/>
      <c r="C273" s="39"/>
      <c r="D273" s="159">
        <v>4.37</v>
      </c>
      <c r="E273" s="160"/>
      <c r="F273" s="39"/>
      <c r="G273" s="136">
        <f t="shared" si="17"/>
        <v>0</v>
      </c>
    </row>
    <row r="274" spans="1:7" ht="16" customHeight="1">
      <c r="A274" s="56" t="s">
        <v>184</v>
      </c>
      <c r="B274" s="41"/>
      <c r="C274" s="41"/>
      <c r="D274" s="157">
        <v>4.37</v>
      </c>
      <c r="E274" s="158"/>
      <c r="F274" s="41"/>
      <c r="G274" s="137">
        <f t="shared" si="17"/>
        <v>0</v>
      </c>
    </row>
    <row r="275" spans="1:7" ht="16" customHeight="1">
      <c r="A275" s="59" t="s">
        <v>184</v>
      </c>
      <c r="B275" s="39"/>
      <c r="C275" s="39"/>
      <c r="D275" s="159">
        <v>4.37</v>
      </c>
      <c r="E275" s="160"/>
      <c r="F275" s="39"/>
      <c r="G275" s="136">
        <f t="shared" si="17"/>
        <v>0</v>
      </c>
    </row>
    <row r="276" spans="1:7" ht="16" customHeight="1">
      <c r="A276" s="60" t="s">
        <v>184</v>
      </c>
      <c r="B276" s="41"/>
      <c r="C276" s="41"/>
      <c r="D276" s="157">
        <v>4.37</v>
      </c>
      <c r="E276" s="158"/>
      <c r="F276" s="41"/>
      <c r="G276" s="137">
        <f t="shared" si="17"/>
        <v>0</v>
      </c>
    </row>
    <row r="277" spans="1:7" ht="16" customHeight="1">
      <c r="A277" s="59" t="s">
        <v>184</v>
      </c>
      <c r="B277" s="39"/>
      <c r="C277" s="39"/>
      <c r="D277" s="159">
        <v>4.37</v>
      </c>
      <c r="E277" s="160"/>
      <c r="F277" s="39"/>
      <c r="G277" s="136">
        <f t="shared" si="17"/>
        <v>0</v>
      </c>
    </row>
    <row r="278" spans="1:7" ht="16" customHeight="1">
      <c r="A278" s="56" t="s">
        <v>184</v>
      </c>
      <c r="B278" s="41"/>
      <c r="C278" s="41"/>
      <c r="D278" s="157">
        <v>4.37</v>
      </c>
      <c r="E278" s="158"/>
      <c r="F278" s="41"/>
      <c r="G278" s="137">
        <f t="shared" si="17"/>
        <v>0</v>
      </c>
    </row>
    <row r="279" spans="1:7" ht="16" customHeight="1">
      <c r="A279" s="59" t="s">
        <v>184</v>
      </c>
      <c r="B279" s="39"/>
      <c r="C279" s="39"/>
      <c r="D279" s="159">
        <v>4.37</v>
      </c>
      <c r="E279" s="160"/>
      <c r="F279" s="39"/>
      <c r="G279" s="136">
        <f t="shared" si="17"/>
        <v>0</v>
      </c>
    </row>
    <row r="280" spans="1:7" ht="16" customHeight="1">
      <c r="A280" s="56" t="s">
        <v>184</v>
      </c>
      <c r="B280" s="41"/>
      <c r="C280" s="41"/>
      <c r="D280" s="157">
        <v>4.37</v>
      </c>
      <c r="E280" s="158"/>
      <c r="F280" s="41"/>
      <c r="G280" s="137">
        <f t="shared" si="17"/>
        <v>0</v>
      </c>
    </row>
    <row r="281" spans="1:7" ht="16" customHeight="1">
      <c r="A281" s="59" t="s">
        <v>184</v>
      </c>
      <c r="B281" s="39"/>
      <c r="C281" s="39"/>
      <c r="D281" s="159">
        <v>4.37</v>
      </c>
      <c r="E281" s="160"/>
      <c r="F281" s="39"/>
      <c r="G281" s="136">
        <f t="shared" si="17"/>
        <v>0</v>
      </c>
    </row>
    <row r="282" spans="1:7" ht="16" customHeight="1">
      <c r="A282" s="56" t="s">
        <v>184</v>
      </c>
      <c r="B282" s="41"/>
      <c r="C282" s="41"/>
      <c r="D282" s="157">
        <v>4.37</v>
      </c>
      <c r="E282" s="158"/>
      <c r="F282" s="41"/>
      <c r="G282" s="137">
        <f t="shared" si="17"/>
        <v>0</v>
      </c>
    </row>
    <row r="283" spans="1:7" ht="20" customHeight="1">
      <c r="A283" s="150" t="s">
        <v>353</v>
      </c>
      <c r="B283" s="151"/>
      <c r="C283" s="151"/>
      <c r="D283" s="151"/>
      <c r="E283" s="151"/>
      <c r="F283" s="151"/>
      <c r="G283" s="152"/>
    </row>
    <row r="284" spans="1:7" ht="24">
      <c r="A284" s="8" t="s">
        <v>0</v>
      </c>
      <c r="B284" s="11" t="s">
        <v>184</v>
      </c>
      <c r="C284" s="11" t="s">
        <v>6</v>
      </c>
      <c r="D284" s="165" t="s">
        <v>1</v>
      </c>
      <c r="E284" s="166"/>
      <c r="F284" s="12" t="s">
        <v>7</v>
      </c>
      <c r="G284" s="12" t="s">
        <v>2</v>
      </c>
    </row>
    <row r="285" spans="1:7">
      <c r="A285" s="64" t="s">
        <v>183</v>
      </c>
      <c r="B285" s="39"/>
      <c r="C285" s="39" t="s">
        <v>40</v>
      </c>
      <c r="D285" s="159">
        <v>15.25</v>
      </c>
      <c r="E285" s="160"/>
      <c r="F285" s="39"/>
      <c r="G285" s="136">
        <f t="shared" ref="G285:G293" si="18">D285*F285</f>
        <v>0</v>
      </c>
    </row>
    <row r="286" spans="1:7">
      <c r="A286" s="60" t="s">
        <v>184</v>
      </c>
      <c r="B286" s="41"/>
      <c r="C286" s="41" t="s">
        <v>40</v>
      </c>
      <c r="D286" s="157">
        <v>15.25</v>
      </c>
      <c r="E286" s="158"/>
      <c r="F286" s="41"/>
      <c r="G286" s="137">
        <f t="shared" si="18"/>
        <v>0</v>
      </c>
    </row>
    <row r="287" spans="1:7">
      <c r="A287" s="59" t="s">
        <v>184</v>
      </c>
      <c r="B287" s="39"/>
      <c r="C287" s="39" t="s">
        <v>40</v>
      </c>
      <c r="D287" s="159">
        <v>15.25</v>
      </c>
      <c r="E287" s="160"/>
      <c r="F287" s="39"/>
      <c r="G287" s="136">
        <f t="shared" si="18"/>
        <v>0</v>
      </c>
    </row>
    <row r="288" spans="1:7">
      <c r="A288" s="60" t="s">
        <v>184</v>
      </c>
      <c r="B288" s="41"/>
      <c r="C288" s="41" t="s">
        <v>40</v>
      </c>
      <c r="D288" s="157">
        <v>15.25</v>
      </c>
      <c r="E288" s="158"/>
      <c r="F288" s="41"/>
      <c r="G288" s="137">
        <f t="shared" si="18"/>
        <v>0</v>
      </c>
    </row>
    <row r="289" spans="1:7">
      <c r="A289" s="59" t="s">
        <v>184</v>
      </c>
      <c r="B289" s="39"/>
      <c r="C289" s="39" t="s">
        <v>40</v>
      </c>
      <c r="D289" s="159">
        <v>15.25</v>
      </c>
      <c r="E289" s="160"/>
      <c r="F289" s="39"/>
      <c r="G289" s="136">
        <f t="shared" si="18"/>
        <v>0</v>
      </c>
    </row>
    <row r="290" spans="1:7">
      <c r="A290" s="60" t="s">
        <v>184</v>
      </c>
      <c r="B290" s="41"/>
      <c r="C290" s="41" t="s">
        <v>40</v>
      </c>
      <c r="D290" s="157">
        <v>15.25</v>
      </c>
      <c r="E290" s="158"/>
      <c r="F290" s="41"/>
      <c r="G290" s="137">
        <f t="shared" si="18"/>
        <v>0</v>
      </c>
    </row>
    <row r="291" spans="1:7">
      <c r="A291" s="59" t="s">
        <v>184</v>
      </c>
      <c r="B291" s="39"/>
      <c r="C291" s="39" t="s">
        <v>40</v>
      </c>
      <c r="D291" s="159">
        <v>15.25</v>
      </c>
      <c r="E291" s="160"/>
      <c r="F291" s="39"/>
      <c r="G291" s="136">
        <f t="shared" si="18"/>
        <v>0</v>
      </c>
    </row>
    <row r="292" spans="1:7">
      <c r="A292" s="60" t="s">
        <v>184</v>
      </c>
      <c r="B292" s="41"/>
      <c r="C292" s="41" t="s">
        <v>40</v>
      </c>
      <c r="D292" s="157">
        <v>15.25</v>
      </c>
      <c r="E292" s="158"/>
      <c r="F292" s="41"/>
      <c r="G292" s="137">
        <f t="shared" si="18"/>
        <v>0</v>
      </c>
    </row>
    <row r="293" spans="1:7">
      <c r="A293" s="59" t="s">
        <v>184</v>
      </c>
      <c r="B293" s="39"/>
      <c r="C293" s="39" t="s">
        <v>40</v>
      </c>
      <c r="D293" s="159">
        <v>15.25</v>
      </c>
      <c r="E293" s="160"/>
      <c r="F293" s="39"/>
      <c r="G293" s="136">
        <f t="shared" si="18"/>
        <v>0</v>
      </c>
    </row>
    <row r="294" spans="1:7" ht="20" customHeight="1">
      <c r="A294" s="150" t="s">
        <v>352</v>
      </c>
      <c r="B294" s="151"/>
      <c r="C294" s="151"/>
      <c r="D294" s="151"/>
      <c r="E294" s="151"/>
      <c r="F294" s="151"/>
      <c r="G294" s="152"/>
    </row>
    <row r="295" spans="1:7">
      <c r="A295" s="13" t="s">
        <v>186</v>
      </c>
      <c r="B295" s="14" t="s">
        <v>185</v>
      </c>
      <c r="C295" s="14" t="s">
        <v>184</v>
      </c>
      <c r="D295" s="155" t="s">
        <v>1</v>
      </c>
      <c r="E295" s="156"/>
      <c r="F295" s="15" t="s">
        <v>7</v>
      </c>
      <c r="G295" s="15" t="s">
        <v>2</v>
      </c>
    </row>
    <row r="296" spans="1:7">
      <c r="A296" s="75" t="s">
        <v>183</v>
      </c>
      <c r="B296" s="76"/>
      <c r="C296" s="77"/>
      <c r="D296" s="148">
        <v>28.6</v>
      </c>
      <c r="E296" s="148">
        <v>24</v>
      </c>
      <c r="F296" s="145"/>
      <c r="G296" s="136">
        <f>IF(SUM(F296:F304) &gt; 24,E296 * F296, D296* F296)</f>
        <v>0</v>
      </c>
    </row>
    <row r="297" spans="1:7">
      <c r="A297" s="78" t="s">
        <v>184</v>
      </c>
      <c r="B297" s="79"/>
      <c r="C297" s="79"/>
      <c r="D297" s="149">
        <v>28.6</v>
      </c>
      <c r="E297" s="149">
        <v>24</v>
      </c>
      <c r="F297" s="146"/>
      <c r="G297" s="137">
        <f>IF(SUM(F296:F304) &gt; 24,E297 * F297, D297* F297)</f>
        <v>0</v>
      </c>
    </row>
    <row r="298" spans="1:7">
      <c r="A298" s="80" t="s">
        <v>184</v>
      </c>
      <c r="B298" s="81"/>
      <c r="C298" s="81"/>
      <c r="D298" s="148">
        <v>28.6</v>
      </c>
      <c r="E298" s="148">
        <v>24</v>
      </c>
      <c r="F298" s="147"/>
      <c r="G298" s="136">
        <f>IF(SUM(F296:F304) &gt; 24,E298 * F298, D298* F298)</f>
        <v>0</v>
      </c>
    </row>
    <row r="299" spans="1:7">
      <c r="A299" s="82" t="s">
        <v>184</v>
      </c>
      <c r="B299" s="79"/>
      <c r="C299" s="79"/>
      <c r="D299" s="149">
        <v>28.6</v>
      </c>
      <c r="E299" s="149">
        <v>24</v>
      </c>
      <c r="F299" s="146"/>
      <c r="G299" s="137">
        <f>IF(SUM(F296:F304) &gt; 24,E299 * F299, D299* F299)</f>
        <v>0</v>
      </c>
    </row>
    <row r="300" spans="1:7">
      <c r="A300" s="80" t="s">
        <v>184</v>
      </c>
      <c r="B300" s="81"/>
      <c r="C300" s="81"/>
      <c r="D300" s="148">
        <v>28.6</v>
      </c>
      <c r="E300" s="148">
        <v>24</v>
      </c>
      <c r="F300" s="147"/>
      <c r="G300" s="136">
        <f>IF(SUM(F296:F304) &gt; 24,E300 * F300, D300* F300)</f>
        <v>0</v>
      </c>
    </row>
    <row r="301" spans="1:7">
      <c r="A301" s="78" t="s">
        <v>184</v>
      </c>
      <c r="B301" s="79"/>
      <c r="C301" s="79"/>
      <c r="D301" s="149">
        <v>28.6</v>
      </c>
      <c r="E301" s="149">
        <v>24</v>
      </c>
      <c r="F301" s="146"/>
      <c r="G301" s="137">
        <f>IF(SUM(F296:F304) &gt; 24,E301 * F301, D301* F301)</f>
        <v>0</v>
      </c>
    </row>
    <row r="302" spans="1:7">
      <c r="A302" s="80" t="s">
        <v>184</v>
      </c>
      <c r="B302" s="81"/>
      <c r="C302" s="81"/>
      <c r="D302" s="148">
        <v>28.6</v>
      </c>
      <c r="E302" s="148">
        <v>24</v>
      </c>
      <c r="F302" s="147"/>
      <c r="G302" s="136">
        <f>IF(SUM(F296:F304) &gt; 24,E302 * F302, D302* F302)</f>
        <v>0</v>
      </c>
    </row>
    <row r="303" spans="1:7">
      <c r="A303" s="56" t="s">
        <v>184</v>
      </c>
      <c r="B303" s="79"/>
      <c r="C303" s="79"/>
      <c r="D303" s="149">
        <v>28.6</v>
      </c>
      <c r="E303" s="149">
        <v>24</v>
      </c>
      <c r="F303" s="146"/>
      <c r="G303" s="137">
        <f>IF(SUM(F296:F304) &gt; 24,E303 * F303, D303* F303)</f>
        <v>0</v>
      </c>
    </row>
    <row r="304" spans="1:7">
      <c r="A304" s="80" t="s">
        <v>184</v>
      </c>
      <c r="B304" s="81"/>
      <c r="C304" s="81"/>
      <c r="D304" s="148">
        <v>28.6</v>
      </c>
      <c r="E304" s="148">
        <v>24</v>
      </c>
      <c r="F304" s="147"/>
      <c r="G304" s="136">
        <f>IF(SUM(F296:F304) &gt; 24,E304 * F304, D304* F304)</f>
        <v>0</v>
      </c>
    </row>
    <row r="305" spans="1:7">
      <c r="A305" s="107" t="s">
        <v>193</v>
      </c>
      <c r="B305" s="108"/>
      <c r="C305" s="109"/>
      <c r="D305" s="108"/>
      <c r="E305" s="108"/>
      <c r="F305" s="153">
        <f>SUM(G271:G304)</f>
        <v>0</v>
      </c>
      <c r="G305" s="154"/>
    </row>
    <row r="306" spans="1:7" ht="17" thickBot="1"/>
    <row r="307" spans="1:7">
      <c r="A307" s="195" t="s">
        <v>297</v>
      </c>
      <c r="B307" s="196"/>
      <c r="C307" s="196"/>
      <c r="D307" s="196"/>
      <c r="E307" s="196"/>
      <c r="F307" s="196"/>
      <c r="G307" s="197"/>
    </row>
    <row r="308" spans="1:7">
      <c r="A308" s="72" t="s">
        <v>311</v>
      </c>
      <c r="B308" s="71"/>
      <c r="C308" s="198" t="s">
        <v>312</v>
      </c>
      <c r="D308" s="198"/>
      <c r="E308" s="198"/>
      <c r="F308" s="198"/>
      <c r="G308" s="199"/>
    </row>
    <row r="309" spans="1:7">
      <c r="A309" s="72" t="s">
        <v>313</v>
      </c>
      <c r="B309" s="71"/>
      <c r="C309" s="198" t="s">
        <v>301</v>
      </c>
      <c r="D309" s="198"/>
      <c r="E309" s="198"/>
      <c r="F309" s="198"/>
      <c r="G309" s="199"/>
    </row>
    <row r="310" spans="1:7">
      <c r="A310" s="72" t="s">
        <v>326</v>
      </c>
      <c r="B310" s="71"/>
      <c r="C310" s="198" t="s">
        <v>300</v>
      </c>
      <c r="D310" s="198"/>
      <c r="E310" s="198"/>
      <c r="F310" s="198"/>
      <c r="G310" s="199"/>
    </row>
    <row r="311" spans="1:7">
      <c r="A311" s="72" t="s">
        <v>299</v>
      </c>
      <c r="B311" s="71"/>
      <c r="C311" s="200"/>
      <c r="D311" s="200"/>
      <c r="E311" s="200"/>
      <c r="F311" s="200"/>
      <c r="G311" s="201"/>
    </row>
    <row r="312" spans="1:7" ht="17" thickBot="1">
      <c r="A312" s="73" t="s">
        <v>298</v>
      </c>
      <c r="B312" s="74"/>
      <c r="C312" s="202"/>
      <c r="D312" s="202"/>
      <c r="E312" s="202"/>
      <c r="F312" s="202"/>
      <c r="G312" s="203"/>
    </row>
    <row r="314" spans="1:7">
      <c r="A314" s="83" t="s">
        <v>194</v>
      </c>
      <c r="B314" s="3"/>
      <c r="C314" s="4"/>
      <c r="D314" s="7"/>
      <c r="E314" s="7" t="s">
        <v>195</v>
      </c>
      <c r="F314" s="188">
        <f>F45</f>
        <v>0</v>
      </c>
      <c r="G314" s="188"/>
    </row>
    <row r="315" spans="1:7">
      <c r="A315" s="6" t="s">
        <v>307</v>
      </c>
      <c r="B315" s="3"/>
      <c r="C315" s="4"/>
      <c r="D315" s="7"/>
      <c r="E315" s="7" t="s">
        <v>196</v>
      </c>
      <c r="F315" s="188">
        <f>F88</f>
        <v>0</v>
      </c>
      <c r="G315" s="188"/>
    </row>
    <row r="316" spans="1:7">
      <c r="A316" s="6" t="s">
        <v>203</v>
      </c>
      <c r="B316" s="3"/>
      <c r="C316" s="4"/>
      <c r="D316" s="7"/>
      <c r="E316" s="7" t="s">
        <v>197</v>
      </c>
      <c r="F316" s="188">
        <f>F124</f>
        <v>0</v>
      </c>
      <c r="G316" s="188"/>
    </row>
    <row r="317" spans="1:7">
      <c r="A317" s="6" t="s">
        <v>204</v>
      </c>
      <c r="B317" s="3"/>
      <c r="C317" s="4"/>
      <c r="D317" s="7"/>
      <c r="E317" s="7" t="s">
        <v>198</v>
      </c>
      <c r="F317" s="188">
        <f>F171</f>
        <v>0</v>
      </c>
      <c r="G317" s="188"/>
    </row>
    <row r="318" spans="1:7">
      <c r="A318" s="6" t="s">
        <v>205</v>
      </c>
      <c r="B318" s="3"/>
      <c r="C318" s="4"/>
      <c r="D318" s="7"/>
      <c r="E318" s="7" t="s">
        <v>199</v>
      </c>
      <c r="F318" s="188">
        <f>F220</f>
        <v>0</v>
      </c>
      <c r="G318" s="188"/>
    </row>
    <row r="319" spans="1:7">
      <c r="A319" s="2"/>
      <c r="B319" s="3"/>
      <c r="C319" s="4"/>
      <c r="D319" s="7"/>
      <c r="E319" s="7" t="s">
        <v>200</v>
      </c>
      <c r="F319" s="188">
        <f>F267</f>
        <v>0</v>
      </c>
      <c r="G319" s="188"/>
    </row>
    <row r="320" spans="1:7">
      <c r="A320" s="83" t="s">
        <v>206</v>
      </c>
      <c r="B320" s="3"/>
      <c r="C320" s="4"/>
      <c r="D320" s="7"/>
      <c r="E320" s="7" t="s">
        <v>201</v>
      </c>
      <c r="F320" s="188">
        <f>F305</f>
        <v>0</v>
      </c>
      <c r="G320" s="188"/>
    </row>
    <row r="321" spans="1:7">
      <c r="A321" s="6" t="s">
        <v>307</v>
      </c>
      <c r="B321" s="3"/>
      <c r="C321" s="3"/>
      <c r="D321" s="84"/>
      <c r="E321" s="4"/>
      <c r="F321" s="189"/>
      <c r="G321" s="189"/>
    </row>
    <row r="322" spans="1:7">
      <c r="A322" s="6" t="s">
        <v>207</v>
      </c>
      <c r="B322" s="3"/>
      <c r="C322" s="3"/>
      <c r="D322" s="84"/>
      <c r="E322" s="85" t="s">
        <v>202</v>
      </c>
      <c r="F322" s="188">
        <f>SUM(F314:F320)</f>
        <v>0</v>
      </c>
      <c r="G322" s="188"/>
    </row>
    <row r="323" spans="1:7">
      <c r="A323" s="6" t="s">
        <v>208</v>
      </c>
      <c r="B323" s="3"/>
      <c r="C323" s="3"/>
      <c r="D323" s="84"/>
      <c r="E323" s="4"/>
      <c r="F323" s="187"/>
      <c r="G323" s="187"/>
    </row>
    <row r="324" spans="1:7">
      <c r="A324" s="6" t="s">
        <v>209</v>
      </c>
      <c r="B324" s="3"/>
      <c r="C324" s="3"/>
      <c r="D324" s="3"/>
      <c r="E324" s="7" t="s">
        <v>212</v>
      </c>
      <c r="F324" s="188">
        <f>IF(F322&gt;=2500,F322*0.08, IF(F322&gt;=500, F322*0.065, 0))</f>
        <v>0</v>
      </c>
      <c r="G324" s="188">
        <f t="shared" ref="G324" si="19">IF(F324 &gt; 99,E324 * F324, D324* F324)</f>
        <v>0</v>
      </c>
    </row>
    <row r="325" spans="1:7">
      <c r="A325" s="6" t="s">
        <v>210</v>
      </c>
      <c r="B325" s="3"/>
      <c r="C325" s="3"/>
      <c r="D325" s="3"/>
      <c r="E325" s="4"/>
      <c r="F325" s="189"/>
      <c r="G325" s="189"/>
    </row>
    <row r="326" spans="1:7">
      <c r="A326" s="6" t="s">
        <v>211</v>
      </c>
      <c r="B326" s="3"/>
      <c r="C326" s="3"/>
      <c r="D326" s="3"/>
      <c r="E326" s="7" t="s">
        <v>213</v>
      </c>
      <c r="F326" s="190" t="str">
        <f>IF(F322&gt;=500.01,F322*0.08,IF(F322&gt;=150.01,F322*0.12,IF(F322&gt;=50.01,F322*0.17,IF(F322&gt;=25,9,IF(F322&gt;=1,6,"")))))</f>
        <v/>
      </c>
      <c r="G326" s="191" t="e">
        <f t="shared" ref="G326" si="20">IF(F326 &gt; 99,E326 * F326, D326* F326)</f>
        <v>#VALUE!</v>
      </c>
    </row>
    <row r="327" spans="1:7">
      <c r="A327" s="2"/>
      <c r="B327" s="3"/>
      <c r="C327" s="3"/>
      <c r="D327" s="3"/>
      <c r="E327" s="127" t="s">
        <v>345</v>
      </c>
      <c r="F327" s="189"/>
      <c r="G327" s="189"/>
    </row>
    <row r="328" spans="1:7">
      <c r="A328" s="83" t="s">
        <v>216</v>
      </c>
      <c r="B328" s="87" t="s">
        <v>217</v>
      </c>
      <c r="C328" s="86"/>
      <c r="D328" s="3"/>
      <c r="E328" s="22" t="s">
        <v>214</v>
      </c>
      <c r="F328" s="190">
        <f>C328*(F322-F324)</f>
        <v>0</v>
      </c>
      <c r="G328" s="191"/>
    </row>
    <row r="329" spans="1:7" ht="16" customHeight="1">
      <c r="A329" s="279" t="s">
        <v>346</v>
      </c>
      <c r="B329" s="3"/>
      <c r="C329" s="127" t="s">
        <v>218</v>
      </c>
      <c r="D329" s="3"/>
      <c r="E329" s="4"/>
      <c r="F329" s="192" t="s">
        <v>344</v>
      </c>
      <c r="G329" s="192"/>
    </row>
    <row r="330" spans="1:7" ht="17" thickBot="1">
      <c r="A330" s="279"/>
      <c r="B330" s="3"/>
      <c r="C330" s="3"/>
      <c r="D330" s="3"/>
      <c r="E330" s="85" t="s">
        <v>215</v>
      </c>
      <c r="F330" s="193">
        <f>(SUM(F322, F326, F328))-F324</f>
        <v>0</v>
      </c>
      <c r="G330" s="194"/>
    </row>
    <row r="331" spans="1:7">
      <c r="A331" s="279"/>
      <c r="B331" s="3"/>
      <c r="C331" s="3"/>
      <c r="D331" s="3"/>
      <c r="E331" s="3"/>
      <c r="F331" s="3"/>
      <c r="G331" s="2"/>
    </row>
    <row r="332" spans="1:7">
      <c r="A332" s="279"/>
      <c r="B332" s="3"/>
      <c r="C332" s="3"/>
      <c r="D332" s="3"/>
      <c r="E332" s="3"/>
      <c r="F332" s="3"/>
      <c r="G332" s="2"/>
    </row>
    <row r="333" spans="1:7">
      <c r="A333" s="279"/>
      <c r="B333" s="3"/>
      <c r="C333" s="3"/>
      <c r="D333" s="3"/>
      <c r="E333" s="3"/>
      <c r="F333" s="3"/>
      <c r="G333" s="2"/>
    </row>
    <row r="334" spans="1:7" ht="10" customHeight="1">
      <c r="A334" s="130"/>
      <c r="B334" s="128"/>
      <c r="C334" s="128"/>
      <c r="D334" s="129"/>
      <c r="E334" s="277"/>
      <c r="F334" s="277"/>
      <c r="G334" s="277"/>
    </row>
    <row r="335" spans="1:7" ht="14" customHeight="1">
      <c r="A335" s="280" t="s">
        <v>347</v>
      </c>
      <c r="B335" s="280"/>
      <c r="C335" s="280"/>
      <c r="D335" s="280"/>
      <c r="E335" s="280"/>
      <c r="F335" s="280"/>
      <c r="G335" s="280"/>
    </row>
    <row r="336" spans="1:7" ht="11" customHeight="1">
      <c r="A336" s="280"/>
      <c r="B336" s="280"/>
      <c r="C336" s="280"/>
      <c r="D336" s="280"/>
      <c r="E336" s="280"/>
      <c r="F336" s="280"/>
      <c r="G336" s="280"/>
    </row>
    <row r="337" spans="1:7" ht="10" customHeight="1" thickBot="1">
      <c r="A337" s="16"/>
      <c r="B337" s="17"/>
      <c r="C337" s="17"/>
      <c r="D337" s="17"/>
      <c r="E337" s="17"/>
      <c r="F337" s="17"/>
      <c r="G337" s="16"/>
    </row>
    <row r="338" spans="1:7" ht="10" customHeight="1" thickTop="1"/>
    <row r="339" spans="1:7" ht="18" customHeight="1">
      <c r="A339" s="19" t="s">
        <v>219</v>
      </c>
      <c r="B339" s="20"/>
      <c r="C339" s="20"/>
      <c r="D339" s="20"/>
      <c r="E339" s="20"/>
      <c r="F339" s="20"/>
      <c r="G339" s="18"/>
    </row>
    <row r="340" spans="1:7" ht="18" customHeight="1">
      <c r="A340" s="21" t="s">
        <v>228</v>
      </c>
      <c r="B340" s="204"/>
      <c r="C340" s="204"/>
      <c r="D340" s="204"/>
      <c r="E340" s="204"/>
      <c r="F340" s="204"/>
      <c r="G340" s="204"/>
    </row>
    <row r="341" spans="1:7" ht="18" customHeight="1">
      <c r="A341" s="21" t="s">
        <v>232</v>
      </c>
      <c r="B341" s="207"/>
      <c r="C341" s="207"/>
      <c r="D341" s="207"/>
      <c r="E341" s="207"/>
      <c r="F341" s="207"/>
      <c r="G341" s="207"/>
    </row>
    <row r="342" spans="1:7" ht="18" customHeight="1">
      <c r="A342" s="21" t="s">
        <v>220</v>
      </c>
      <c r="B342" s="204"/>
      <c r="C342" s="204"/>
      <c r="D342" s="22" t="s">
        <v>221</v>
      </c>
      <c r="E342" s="23"/>
      <c r="F342" s="22" t="s">
        <v>224</v>
      </c>
      <c r="G342" s="23"/>
    </row>
    <row r="343" spans="1:7" ht="18" customHeight="1">
      <c r="A343" s="21" t="s">
        <v>223</v>
      </c>
      <c r="B343" s="204"/>
      <c r="C343" s="204"/>
      <c r="D343" s="204"/>
      <c r="E343" s="20" t="s">
        <v>222</v>
      </c>
      <c r="F343" s="204"/>
      <c r="G343" s="204"/>
    </row>
    <row r="344" spans="1:7" ht="10" customHeight="1">
      <c r="A344" s="208"/>
      <c r="B344" s="208"/>
      <c r="C344" s="208"/>
      <c r="D344" s="208"/>
      <c r="E344" s="208"/>
      <c r="F344" s="208"/>
      <c r="G344" s="208"/>
    </row>
    <row r="345" spans="1:7" ht="18" customHeight="1">
      <c r="A345" s="19" t="s">
        <v>225</v>
      </c>
      <c r="B345" s="20"/>
      <c r="C345" s="20"/>
      <c r="D345" s="20"/>
      <c r="E345" s="20"/>
      <c r="F345" s="20"/>
      <c r="G345" s="18"/>
    </row>
    <row r="346" spans="1:7" ht="18" customHeight="1">
      <c r="A346" s="21" t="s">
        <v>228</v>
      </c>
      <c r="B346" s="204"/>
      <c r="C346" s="204"/>
      <c r="D346" s="204"/>
      <c r="E346" s="204"/>
      <c r="F346" s="204"/>
      <c r="G346" s="204"/>
    </row>
    <row r="347" spans="1:7" ht="18" customHeight="1">
      <c r="A347" s="21" t="s">
        <v>232</v>
      </c>
      <c r="B347" s="207"/>
      <c r="C347" s="207"/>
      <c r="D347" s="207"/>
      <c r="E347" s="207"/>
      <c r="F347" s="207"/>
      <c r="G347" s="207"/>
    </row>
    <row r="348" spans="1:7" ht="18" customHeight="1">
      <c r="A348" s="21" t="s">
        <v>220</v>
      </c>
      <c r="B348" s="204"/>
      <c r="C348" s="204"/>
      <c r="D348" s="22" t="s">
        <v>221</v>
      </c>
      <c r="E348" s="23"/>
      <c r="F348" s="22" t="s">
        <v>224</v>
      </c>
      <c r="G348" s="23"/>
    </row>
    <row r="349" spans="1:7" ht="18" customHeight="1">
      <c r="A349" s="21" t="s">
        <v>223</v>
      </c>
      <c r="B349" s="204"/>
      <c r="C349" s="204"/>
      <c r="D349" s="204"/>
      <c r="E349" s="20" t="s">
        <v>222</v>
      </c>
      <c r="F349" s="204"/>
      <c r="G349" s="204"/>
    </row>
    <row r="350" spans="1:7" ht="18" customHeight="1">
      <c r="A350" s="21" t="s">
        <v>226</v>
      </c>
      <c r="B350" s="205"/>
      <c r="C350" s="205"/>
      <c r="D350" s="205"/>
      <c r="E350" s="205"/>
      <c r="F350" s="205"/>
      <c r="G350" s="205"/>
    </row>
    <row r="351" spans="1:7" ht="10" customHeight="1">
      <c r="A351" s="21"/>
      <c r="G351" s="1"/>
    </row>
    <row r="352" spans="1:7" ht="16" customHeight="1">
      <c r="A352" s="206" t="s">
        <v>227</v>
      </c>
      <c r="B352" s="132" t="b">
        <v>0</v>
      </c>
      <c r="C352" s="131" t="s">
        <v>229</v>
      </c>
      <c r="D352" s="24" t="b">
        <v>0</v>
      </c>
      <c r="E352" s="131" t="s">
        <v>230</v>
      </c>
      <c r="F352" s="24" t="b">
        <v>0</v>
      </c>
      <c r="G352" s="131" t="s">
        <v>231</v>
      </c>
    </row>
    <row r="353" spans="1:7" ht="16" customHeight="1">
      <c r="A353" s="206"/>
      <c r="B353" s="132" t="b">
        <v>0</v>
      </c>
      <c r="C353" s="131" t="s">
        <v>233</v>
      </c>
    </row>
    <row r="354" spans="1:7" ht="18" customHeight="1">
      <c r="A354" s="21" t="s">
        <v>228</v>
      </c>
      <c r="B354" s="205"/>
      <c r="C354" s="205"/>
      <c r="D354" s="205"/>
      <c r="E354" s="205"/>
      <c r="F354" s="205"/>
      <c r="G354" s="205"/>
    </row>
    <row r="355" spans="1:7" ht="10" customHeight="1">
      <c r="A355" s="21"/>
      <c r="G355" s="1"/>
    </row>
    <row r="356" spans="1:7" ht="16" customHeight="1">
      <c r="A356" s="284" t="s">
        <v>340</v>
      </c>
      <c r="B356" s="285"/>
      <c r="C356" s="285"/>
      <c r="D356" s="285"/>
      <c r="E356" s="285"/>
      <c r="F356" s="285"/>
      <c r="G356" s="286"/>
    </row>
    <row r="357" spans="1:7">
      <c r="A357" s="287"/>
      <c r="B357" s="288"/>
      <c r="C357" s="288"/>
      <c r="D357" s="288"/>
      <c r="E357" s="288"/>
      <c r="F357" s="288"/>
      <c r="G357" s="289"/>
    </row>
    <row r="358" spans="1:7">
      <c r="A358" s="287"/>
      <c r="B358" s="288"/>
      <c r="C358" s="288"/>
      <c r="D358" s="288"/>
      <c r="E358" s="288"/>
      <c r="F358" s="288"/>
      <c r="G358" s="289"/>
    </row>
    <row r="359" spans="1:7">
      <c r="A359" s="287"/>
      <c r="B359" s="288"/>
      <c r="C359" s="288"/>
      <c r="D359" s="288"/>
      <c r="E359" s="288"/>
      <c r="F359" s="288"/>
      <c r="G359" s="289"/>
    </row>
    <row r="360" spans="1:7">
      <c r="A360" s="287"/>
      <c r="B360" s="288"/>
      <c r="C360" s="288"/>
      <c r="D360" s="288"/>
      <c r="E360" s="288"/>
      <c r="F360" s="288"/>
      <c r="G360" s="289"/>
    </row>
    <row r="361" spans="1:7">
      <c r="A361" s="287"/>
      <c r="B361" s="288"/>
      <c r="C361" s="288"/>
      <c r="D361" s="288"/>
      <c r="E361" s="288"/>
      <c r="F361" s="288"/>
      <c r="G361" s="289"/>
    </row>
    <row r="362" spans="1:7">
      <c r="A362" s="290"/>
      <c r="B362" s="291"/>
      <c r="C362" s="291"/>
      <c r="D362" s="291"/>
      <c r="E362" s="291"/>
      <c r="F362" s="291"/>
      <c r="G362" s="292"/>
    </row>
  </sheetData>
  <mergeCells count="556">
    <mergeCell ref="A329:A333"/>
    <mergeCell ref="A335:G336"/>
    <mergeCell ref="A238:G238"/>
    <mergeCell ref="A356:G362"/>
    <mergeCell ref="C218:C219"/>
    <mergeCell ref="B218:B219"/>
    <mergeCell ref="B216:B217"/>
    <mergeCell ref="B214:B215"/>
    <mergeCell ref="D248:E248"/>
    <mergeCell ref="D231:E231"/>
    <mergeCell ref="D232:E232"/>
    <mergeCell ref="D234:E234"/>
    <mergeCell ref="D235:E235"/>
    <mergeCell ref="D236:E236"/>
    <mergeCell ref="D239:E239"/>
    <mergeCell ref="A233:G233"/>
    <mergeCell ref="A269:G269"/>
    <mergeCell ref="F216:F217"/>
    <mergeCell ref="G214:G215"/>
    <mergeCell ref="F214:F215"/>
    <mergeCell ref="D276:E276"/>
    <mergeCell ref="D277:E277"/>
    <mergeCell ref="D278:E278"/>
    <mergeCell ref="D224:E224"/>
    <mergeCell ref="D225:E225"/>
    <mergeCell ref="D226:E226"/>
    <mergeCell ref="D227:E227"/>
    <mergeCell ref="D228:E228"/>
    <mergeCell ref="D229:E229"/>
    <mergeCell ref="D230:E230"/>
    <mergeCell ref="D223:E223"/>
    <mergeCell ref="E334:G334"/>
    <mergeCell ref="B1:G1"/>
    <mergeCell ref="G204:G205"/>
    <mergeCell ref="F204:F205"/>
    <mergeCell ref="D204:E205"/>
    <mergeCell ref="C204:C205"/>
    <mergeCell ref="B204:B205"/>
    <mergeCell ref="D206:E207"/>
    <mergeCell ref="G206:G207"/>
    <mergeCell ref="F206:F207"/>
    <mergeCell ref="C206:C207"/>
    <mergeCell ref="B206:B207"/>
    <mergeCell ref="D25:E25"/>
    <mergeCell ref="C27:C28"/>
    <mergeCell ref="C16:C17"/>
    <mergeCell ref="C19:C20"/>
    <mergeCell ref="A79:G79"/>
    <mergeCell ref="A66:G66"/>
    <mergeCell ref="A120:G120"/>
    <mergeCell ref="A4:G4"/>
    <mergeCell ref="A47:G47"/>
    <mergeCell ref="A132:G132"/>
    <mergeCell ref="A162:G162"/>
    <mergeCell ref="D200:E200"/>
    <mergeCell ref="A199:G199"/>
    <mergeCell ref="D222:E222"/>
    <mergeCell ref="B201:B202"/>
    <mergeCell ref="C201:C202"/>
    <mergeCell ref="D201:E202"/>
    <mergeCell ref="F201:F202"/>
    <mergeCell ref="G201:G202"/>
    <mergeCell ref="D221:E221"/>
    <mergeCell ref="D218:E219"/>
    <mergeCell ref="D216:E217"/>
    <mergeCell ref="D214:E215"/>
    <mergeCell ref="D212:E213"/>
    <mergeCell ref="D210:E211"/>
    <mergeCell ref="G218:G219"/>
    <mergeCell ref="F218:F219"/>
    <mergeCell ref="B208:B209"/>
    <mergeCell ref="G216:G217"/>
    <mergeCell ref="G212:G213"/>
    <mergeCell ref="F212:F213"/>
    <mergeCell ref="G210:G211"/>
    <mergeCell ref="F210:F211"/>
    <mergeCell ref="B212:B213"/>
    <mergeCell ref="B210:B211"/>
    <mergeCell ref="D161:E161"/>
    <mergeCell ref="D163:D164"/>
    <mergeCell ref="E163:E164"/>
    <mergeCell ref="D167:D168"/>
    <mergeCell ref="E167:E168"/>
    <mergeCell ref="D173:D174"/>
    <mergeCell ref="E173:E174"/>
    <mergeCell ref="D169:D170"/>
    <mergeCell ref="E169:E170"/>
    <mergeCell ref="D165:D166"/>
    <mergeCell ref="E165:E166"/>
    <mergeCell ref="D184:E184"/>
    <mergeCell ref="G208:G209"/>
    <mergeCell ref="F208:F209"/>
    <mergeCell ref="D208:E209"/>
    <mergeCell ref="C208:C209"/>
    <mergeCell ref="C210:C211"/>
    <mergeCell ref="C212:C213"/>
    <mergeCell ref="E77:E78"/>
    <mergeCell ref="D77:D78"/>
    <mergeCell ref="E75:E76"/>
    <mergeCell ref="B2:G2"/>
    <mergeCell ref="F62:F63"/>
    <mergeCell ref="G62:G63"/>
    <mergeCell ref="G64:G65"/>
    <mergeCell ref="F64:F65"/>
    <mergeCell ref="B64:B65"/>
    <mergeCell ref="D64:D65"/>
    <mergeCell ref="E64:E65"/>
    <mergeCell ref="C5:C6"/>
    <mergeCell ref="F33:F34"/>
    <mergeCell ref="G33:G34"/>
    <mergeCell ref="D31:E32"/>
    <mergeCell ref="D33:E34"/>
    <mergeCell ref="D35:E35"/>
    <mergeCell ref="D36:E37"/>
    <mergeCell ref="D38:E38"/>
    <mergeCell ref="D39:E40"/>
    <mergeCell ref="F36:F37"/>
    <mergeCell ref="F39:F40"/>
    <mergeCell ref="B14:B15"/>
    <mergeCell ref="C14:C15"/>
    <mergeCell ref="F5:F6"/>
    <mergeCell ref="G5:G6"/>
    <mergeCell ref="C7:C8"/>
    <mergeCell ref="B7:B8"/>
    <mergeCell ref="F7:F8"/>
    <mergeCell ref="G7:G8"/>
    <mergeCell ref="G31:G32"/>
    <mergeCell ref="D18:E18"/>
    <mergeCell ref="D16:E17"/>
    <mergeCell ref="B16:B17"/>
    <mergeCell ref="F14:F15"/>
    <mergeCell ref="G14:G15"/>
    <mergeCell ref="F29:F30"/>
    <mergeCell ref="G29:G30"/>
    <mergeCell ref="G27:G28"/>
    <mergeCell ref="D23:E24"/>
    <mergeCell ref="D22:E22"/>
    <mergeCell ref="D21:E21"/>
    <mergeCell ref="D19:E20"/>
    <mergeCell ref="G16:G17"/>
    <mergeCell ref="G23:G24"/>
    <mergeCell ref="G19:G20"/>
    <mergeCell ref="F19:F20"/>
    <mergeCell ref="F16:F17"/>
    <mergeCell ref="D3:E3"/>
    <mergeCell ref="D5:E6"/>
    <mergeCell ref="D7:E8"/>
    <mergeCell ref="D9:E9"/>
    <mergeCell ref="D10:E10"/>
    <mergeCell ref="D11:E11"/>
    <mergeCell ref="D12:E12"/>
    <mergeCell ref="D13:E13"/>
    <mergeCell ref="D14:E15"/>
    <mergeCell ref="F23:F24"/>
    <mergeCell ref="C36:C37"/>
    <mergeCell ref="G36:G37"/>
    <mergeCell ref="G39:G40"/>
    <mergeCell ref="G41:G42"/>
    <mergeCell ref="B41:B42"/>
    <mergeCell ref="B31:B32"/>
    <mergeCell ref="B27:B28"/>
    <mergeCell ref="B19:B20"/>
    <mergeCell ref="C31:C32"/>
    <mergeCell ref="F31:F32"/>
    <mergeCell ref="D41:E42"/>
    <mergeCell ref="C41:C42"/>
    <mergeCell ref="C39:C40"/>
    <mergeCell ref="B36:B37"/>
    <mergeCell ref="B39:B40"/>
    <mergeCell ref="B33:B34"/>
    <mergeCell ref="C33:C34"/>
    <mergeCell ref="C23:C24"/>
    <mergeCell ref="B23:B24"/>
    <mergeCell ref="B29:B30"/>
    <mergeCell ref="C29:C30"/>
    <mergeCell ref="D29:E30"/>
    <mergeCell ref="D27:E28"/>
    <mergeCell ref="F27:F28"/>
    <mergeCell ref="C57:C58"/>
    <mergeCell ref="D62:D63"/>
    <mergeCell ref="E62:E63"/>
    <mergeCell ref="C62:C63"/>
    <mergeCell ref="B57:B58"/>
    <mergeCell ref="C59:C60"/>
    <mergeCell ref="B62:B63"/>
    <mergeCell ref="C64:C65"/>
    <mergeCell ref="F41:F42"/>
    <mergeCell ref="D43:E43"/>
    <mergeCell ref="D44:E44"/>
    <mergeCell ref="C48:C49"/>
    <mergeCell ref="B48:B49"/>
    <mergeCell ref="D48:E49"/>
    <mergeCell ref="D50:D51"/>
    <mergeCell ref="E50:E51"/>
    <mergeCell ref="D54:D55"/>
    <mergeCell ref="E54:E55"/>
    <mergeCell ref="C50:C51"/>
    <mergeCell ref="B50:B51"/>
    <mergeCell ref="F48:F49"/>
    <mergeCell ref="G48:G49"/>
    <mergeCell ref="F50:F51"/>
    <mergeCell ref="G50:G51"/>
    <mergeCell ref="F54:F55"/>
    <mergeCell ref="G54:G55"/>
    <mergeCell ref="D57:D58"/>
    <mergeCell ref="E57:E58"/>
    <mergeCell ref="D59:D60"/>
    <mergeCell ref="E59:E60"/>
    <mergeCell ref="F57:F58"/>
    <mergeCell ref="G57:G58"/>
    <mergeCell ref="G59:G60"/>
    <mergeCell ref="F59:F60"/>
    <mergeCell ref="B73:B74"/>
    <mergeCell ref="B71:B72"/>
    <mergeCell ref="B69:B70"/>
    <mergeCell ref="B67:B68"/>
    <mergeCell ref="C77:C78"/>
    <mergeCell ref="C75:C76"/>
    <mergeCell ref="C73:C74"/>
    <mergeCell ref="C71:C72"/>
    <mergeCell ref="C69:C70"/>
    <mergeCell ref="C67:C68"/>
    <mergeCell ref="B77:B78"/>
    <mergeCell ref="B75:B76"/>
    <mergeCell ref="D75:D76"/>
    <mergeCell ref="E73:E74"/>
    <mergeCell ref="D73:D74"/>
    <mergeCell ref="D71:D72"/>
    <mergeCell ref="E71:E72"/>
    <mergeCell ref="E69:E70"/>
    <mergeCell ref="D69:D70"/>
    <mergeCell ref="E67:E68"/>
    <mergeCell ref="D67:D68"/>
    <mergeCell ref="F77:F78"/>
    <mergeCell ref="F75:F76"/>
    <mergeCell ref="F73:F74"/>
    <mergeCell ref="F71:F72"/>
    <mergeCell ref="F69:F70"/>
    <mergeCell ref="F67:F68"/>
    <mergeCell ref="G77:G78"/>
    <mergeCell ref="G75:G76"/>
    <mergeCell ref="G73:G74"/>
    <mergeCell ref="G71:G72"/>
    <mergeCell ref="G69:G70"/>
    <mergeCell ref="G67:G68"/>
    <mergeCell ref="G80:G81"/>
    <mergeCell ref="E84:E85"/>
    <mergeCell ref="E89:E90"/>
    <mergeCell ref="E93:E94"/>
    <mergeCell ref="B84:B85"/>
    <mergeCell ref="B82:B83"/>
    <mergeCell ref="C82:C83"/>
    <mergeCell ref="C84:C85"/>
    <mergeCell ref="F82:F83"/>
    <mergeCell ref="G82:G83"/>
    <mergeCell ref="G84:G85"/>
    <mergeCell ref="G86:G87"/>
    <mergeCell ref="F86:F87"/>
    <mergeCell ref="C86:C87"/>
    <mergeCell ref="B86:B87"/>
    <mergeCell ref="C89:C90"/>
    <mergeCell ref="B89:B90"/>
    <mergeCell ref="F89:F90"/>
    <mergeCell ref="G89:G90"/>
    <mergeCell ref="E82:E83"/>
    <mergeCell ref="D89:D90"/>
    <mergeCell ref="D86:D87"/>
    <mergeCell ref="D84:D85"/>
    <mergeCell ref="D82:D83"/>
    <mergeCell ref="C80:C81"/>
    <mergeCell ref="F84:F85"/>
    <mergeCell ref="C91:C92"/>
    <mergeCell ref="E86:E87"/>
    <mergeCell ref="B80:B81"/>
    <mergeCell ref="D80:D81"/>
    <mergeCell ref="E80:E81"/>
    <mergeCell ref="F80:F81"/>
    <mergeCell ref="B91:B92"/>
    <mergeCell ref="F91:F92"/>
    <mergeCell ref="G91:G92"/>
    <mergeCell ref="C93:C94"/>
    <mergeCell ref="F93:F94"/>
    <mergeCell ref="G93:G94"/>
    <mergeCell ref="B95:B96"/>
    <mergeCell ref="B93:B94"/>
    <mergeCell ref="C95:C96"/>
    <mergeCell ref="E95:E96"/>
    <mergeCell ref="E91:E92"/>
    <mergeCell ref="D95:D96"/>
    <mergeCell ref="D93:D94"/>
    <mergeCell ref="D91:D92"/>
    <mergeCell ref="B105:B106"/>
    <mergeCell ref="B103:B104"/>
    <mergeCell ref="B101:B102"/>
    <mergeCell ref="B99:B100"/>
    <mergeCell ref="B97:B98"/>
    <mergeCell ref="C105:C106"/>
    <mergeCell ref="C103:C104"/>
    <mergeCell ref="C101:C102"/>
    <mergeCell ref="C99:C100"/>
    <mergeCell ref="C97:C98"/>
    <mergeCell ref="F105:F106"/>
    <mergeCell ref="F103:F104"/>
    <mergeCell ref="F101:F102"/>
    <mergeCell ref="F99:F100"/>
    <mergeCell ref="F97:F98"/>
    <mergeCell ref="F95:F96"/>
    <mergeCell ref="G95:G96"/>
    <mergeCell ref="G105:G106"/>
    <mergeCell ref="G103:G104"/>
    <mergeCell ref="G101:G102"/>
    <mergeCell ref="G99:G100"/>
    <mergeCell ref="G97:G98"/>
    <mergeCell ref="E101:E102"/>
    <mergeCell ref="E105:E106"/>
    <mergeCell ref="E109:E110"/>
    <mergeCell ref="E113:E114"/>
    <mergeCell ref="E117:E118"/>
    <mergeCell ref="D103:D104"/>
    <mergeCell ref="D101:D102"/>
    <mergeCell ref="D99:D100"/>
    <mergeCell ref="D105:D106"/>
    <mergeCell ref="D107:D108"/>
    <mergeCell ref="E99:E100"/>
    <mergeCell ref="E103:E104"/>
    <mergeCell ref="E107:E108"/>
    <mergeCell ref="E111:E112"/>
    <mergeCell ref="E115:E116"/>
    <mergeCell ref="D113:D114"/>
    <mergeCell ref="D109:D110"/>
    <mergeCell ref="D111:D112"/>
    <mergeCell ref="D115:D116"/>
    <mergeCell ref="D117:D118"/>
    <mergeCell ref="C117:C118"/>
    <mergeCell ref="B109:B110"/>
    <mergeCell ref="B117:B118"/>
    <mergeCell ref="B115:B116"/>
    <mergeCell ref="B113:B114"/>
    <mergeCell ref="B111:B112"/>
    <mergeCell ref="B107:B108"/>
    <mergeCell ref="F117:F118"/>
    <mergeCell ref="G107:G108"/>
    <mergeCell ref="F107:F108"/>
    <mergeCell ref="C107:C108"/>
    <mergeCell ref="C109:C110"/>
    <mergeCell ref="F109:F110"/>
    <mergeCell ref="F111:F112"/>
    <mergeCell ref="F113:F114"/>
    <mergeCell ref="F115:F116"/>
    <mergeCell ref="C115:C116"/>
    <mergeCell ref="C113:C114"/>
    <mergeCell ref="C111:C112"/>
    <mergeCell ref="G109:G110"/>
    <mergeCell ref="G111:G112"/>
    <mergeCell ref="G113:G114"/>
    <mergeCell ref="G115:G116"/>
    <mergeCell ref="G117:G118"/>
    <mergeCell ref="D133:E133"/>
    <mergeCell ref="D134:E134"/>
    <mergeCell ref="D135:E135"/>
    <mergeCell ref="D136:E136"/>
    <mergeCell ref="D137:E137"/>
    <mergeCell ref="D138:E138"/>
    <mergeCell ref="D139:E139"/>
    <mergeCell ref="D140:E140"/>
    <mergeCell ref="D123:E123"/>
    <mergeCell ref="D125:E125"/>
    <mergeCell ref="D126:E126"/>
    <mergeCell ref="D127:E127"/>
    <mergeCell ref="D128:E128"/>
    <mergeCell ref="D129:E129"/>
    <mergeCell ref="D130:E130"/>
    <mergeCell ref="D131:E131"/>
    <mergeCell ref="D150:E150"/>
    <mergeCell ref="D151:E151"/>
    <mergeCell ref="D152:E153"/>
    <mergeCell ref="D154:E155"/>
    <mergeCell ref="D156:E156"/>
    <mergeCell ref="D157:E158"/>
    <mergeCell ref="D159:E159"/>
    <mergeCell ref="D160:E160"/>
    <mergeCell ref="D141:E141"/>
    <mergeCell ref="D142:E142"/>
    <mergeCell ref="D143:E143"/>
    <mergeCell ref="D144:E144"/>
    <mergeCell ref="D145:E145"/>
    <mergeCell ref="D146:E146"/>
    <mergeCell ref="D147:E147"/>
    <mergeCell ref="D148:E148"/>
    <mergeCell ref="D149:E149"/>
    <mergeCell ref="C157:C158"/>
    <mergeCell ref="B157:B158"/>
    <mergeCell ref="B154:B155"/>
    <mergeCell ref="B152:B153"/>
    <mergeCell ref="C152:C153"/>
    <mergeCell ref="F152:F153"/>
    <mergeCell ref="G152:G153"/>
    <mergeCell ref="C154:C155"/>
    <mergeCell ref="F154:F155"/>
    <mergeCell ref="G154:G155"/>
    <mergeCell ref="D281:E281"/>
    <mergeCell ref="D282:E282"/>
    <mergeCell ref="D279:E279"/>
    <mergeCell ref="F163:F164"/>
    <mergeCell ref="B175:B176"/>
    <mergeCell ref="B173:B174"/>
    <mergeCell ref="B169:B170"/>
    <mergeCell ref="B167:B168"/>
    <mergeCell ref="B165:B166"/>
    <mergeCell ref="B163:B164"/>
    <mergeCell ref="C175:C176"/>
    <mergeCell ref="C173:C174"/>
    <mergeCell ref="C169:C170"/>
    <mergeCell ref="C167:C168"/>
    <mergeCell ref="C165:C166"/>
    <mergeCell ref="E175:E176"/>
    <mergeCell ref="D175:D176"/>
    <mergeCell ref="C163:C164"/>
    <mergeCell ref="A177:G177"/>
    <mergeCell ref="A185:G185"/>
    <mergeCell ref="D192:E192"/>
    <mergeCell ref="D193:E193"/>
    <mergeCell ref="D194:E194"/>
    <mergeCell ref="D195:E195"/>
    <mergeCell ref="C214:C215"/>
    <mergeCell ref="C216:C217"/>
    <mergeCell ref="D196:E196"/>
    <mergeCell ref="D197:E197"/>
    <mergeCell ref="D198:E198"/>
    <mergeCell ref="D186:E186"/>
    <mergeCell ref="D187:E187"/>
    <mergeCell ref="D188:E188"/>
    <mergeCell ref="D189:E189"/>
    <mergeCell ref="D190:E190"/>
    <mergeCell ref="D191:E191"/>
    <mergeCell ref="D203:E203"/>
    <mergeCell ref="G175:G176"/>
    <mergeCell ref="F175:F176"/>
    <mergeCell ref="F173:F174"/>
    <mergeCell ref="F169:F170"/>
    <mergeCell ref="F167:F168"/>
    <mergeCell ref="F165:F166"/>
    <mergeCell ref="D181:E181"/>
    <mergeCell ref="D182:E182"/>
    <mergeCell ref="D183:E183"/>
    <mergeCell ref="D178:E178"/>
    <mergeCell ref="D179:E179"/>
    <mergeCell ref="D180:E180"/>
    <mergeCell ref="B349:D349"/>
    <mergeCell ref="F349:G349"/>
    <mergeCell ref="B354:G354"/>
    <mergeCell ref="A352:A353"/>
    <mergeCell ref="B350:G350"/>
    <mergeCell ref="B340:G340"/>
    <mergeCell ref="B341:G341"/>
    <mergeCell ref="B342:C342"/>
    <mergeCell ref="B343:D343"/>
    <mergeCell ref="F343:G343"/>
    <mergeCell ref="A344:G344"/>
    <mergeCell ref="B346:G346"/>
    <mergeCell ref="B347:G347"/>
    <mergeCell ref="B348:C348"/>
    <mergeCell ref="D280:E280"/>
    <mergeCell ref="D290:E290"/>
    <mergeCell ref="D291:E291"/>
    <mergeCell ref="A283:G283"/>
    <mergeCell ref="A294:G294"/>
    <mergeCell ref="F322:G322"/>
    <mergeCell ref="A307:G307"/>
    <mergeCell ref="C309:G309"/>
    <mergeCell ref="F314:G314"/>
    <mergeCell ref="F315:G315"/>
    <mergeCell ref="F316:G316"/>
    <mergeCell ref="F317:G317"/>
    <mergeCell ref="F318:G318"/>
    <mergeCell ref="F319:G319"/>
    <mergeCell ref="D284:E284"/>
    <mergeCell ref="D285:E285"/>
    <mergeCell ref="D286:E286"/>
    <mergeCell ref="D287:E287"/>
    <mergeCell ref="D288:E288"/>
    <mergeCell ref="D289:E289"/>
    <mergeCell ref="C310:G310"/>
    <mergeCell ref="C308:G308"/>
    <mergeCell ref="C311:G311"/>
    <mergeCell ref="C312:G312"/>
    <mergeCell ref="F323:G323"/>
    <mergeCell ref="F324:G324"/>
    <mergeCell ref="F325:G325"/>
    <mergeCell ref="F326:G326"/>
    <mergeCell ref="F327:G327"/>
    <mergeCell ref="F328:G328"/>
    <mergeCell ref="F329:G329"/>
    <mergeCell ref="F330:G330"/>
    <mergeCell ref="F320:G320"/>
    <mergeCell ref="F321:G321"/>
    <mergeCell ref="D251:E251"/>
    <mergeCell ref="D249:E249"/>
    <mergeCell ref="D250:E250"/>
    <mergeCell ref="D263:E263"/>
    <mergeCell ref="B5:B6"/>
    <mergeCell ref="D121:E121"/>
    <mergeCell ref="D122:E122"/>
    <mergeCell ref="D97:D98"/>
    <mergeCell ref="E97:E98"/>
    <mergeCell ref="D26:E26"/>
    <mergeCell ref="A237:G237"/>
    <mergeCell ref="D240:E240"/>
    <mergeCell ref="D241:E241"/>
    <mergeCell ref="D242:E242"/>
    <mergeCell ref="D243:E243"/>
    <mergeCell ref="D244:E244"/>
    <mergeCell ref="D245:E245"/>
    <mergeCell ref="D246:E246"/>
    <mergeCell ref="D247:E247"/>
    <mergeCell ref="G163:G164"/>
    <mergeCell ref="G165:G166"/>
    <mergeCell ref="G167:G168"/>
    <mergeCell ref="G169:G170"/>
    <mergeCell ref="G173:G174"/>
    <mergeCell ref="D261:E261"/>
    <mergeCell ref="D253:E253"/>
    <mergeCell ref="D254:E254"/>
    <mergeCell ref="D255:E255"/>
    <mergeCell ref="D256:E256"/>
    <mergeCell ref="D257:E257"/>
    <mergeCell ref="A268:G268"/>
    <mergeCell ref="D264:E264"/>
    <mergeCell ref="D265:E265"/>
    <mergeCell ref="D266:E266"/>
    <mergeCell ref="D258:E258"/>
    <mergeCell ref="D259:E259"/>
    <mergeCell ref="A252:G252"/>
    <mergeCell ref="F45:G45"/>
    <mergeCell ref="F124:G124"/>
    <mergeCell ref="F88:G88"/>
    <mergeCell ref="F171:G171"/>
    <mergeCell ref="F220:G220"/>
    <mergeCell ref="F267:G267"/>
    <mergeCell ref="F305:G305"/>
    <mergeCell ref="D295:E295"/>
    <mergeCell ref="D292:E292"/>
    <mergeCell ref="D293:E293"/>
    <mergeCell ref="B54:B55"/>
    <mergeCell ref="C54:C55"/>
    <mergeCell ref="B59:B60"/>
    <mergeCell ref="D270:E270"/>
    <mergeCell ref="D271:E271"/>
    <mergeCell ref="D272:E272"/>
    <mergeCell ref="G157:G158"/>
    <mergeCell ref="F157:F158"/>
    <mergeCell ref="D273:E273"/>
    <mergeCell ref="D274:E274"/>
    <mergeCell ref="D275:E275"/>
    <mergeCell ref="A262:G262"/>
    <mergeCell ref="D260:E260"/>
  </mergeCells>
  <phoneticPr fontId="22" type="noConversion"/>
  <pageMargins left="0.25" right="0.25" top="0.5" bottom="0.5" header="0.3" footer="0.3"/>
  <pageSetup orientation="portrait" horizontalDpi="0" verticalDpi="0"/>
  <headerFooter>
    <oddFooter>&amp;L&amp;"System Font,Italic"&amp;8&amp;K000000Language Code key located on last page&amp;R&amp;"Aptos Narrow (Body),Regular"&amp;8Rev. Dec-25</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Crotinger</dc:creator>
  <cp:lastModifiedBy>Daniel Crotinger</cp:lastModifiedBy>
  <cp:lastPrinted>2025-12-23T18:00:24Z</cp:lastPrinted>
  <dcterms:created xsi:type="dcterms:W3CDTF">2025-11-10T19:50:03Z</dcterms:created>
  <dcterms:modified xsi:type="dcterms:W3CDTF">2025-12-29T15:06:21Z</dcterms:modified>
</cp:coreProperties>
</file>